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附件3 科技创新优秀指导教师信息汇总表" sheetId="5" r:id="rId1"/>
    <sheet name="表1.校区竞赛认定目录（2025年）" sheetId="7" r:id="rId2"/>
    <sheet name="表2.获奖金额及对应奖项" sheetId="4" r:id="rId3"/>
  </sheets>
  <definedNames>
    <definedName name="_xlnm._FilterDatabase" localSheetId="0" hidden="1">'附件3 科技创新优秀指导教师信息汇总表'!$A$2:$T$61</definedName>
    <definedName name="_xlnm._FilterDatabase" localSheetId="1" hidden="1">'表1.校区竞赛认定目录（2025年）'!$A$2:$C$126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<sst xmlns="http://schemas.openxmlformats.org/spreadsheetml/2006/main" count="839" uniqueCount="269">
  <si>
    <t>工学院2024-2025学年科技创新优秀指导教师申报信息汇总表（教师填）</t>
  </si>
  <si>
    <t>序号</t>
  </si>
  <si>
    <t>姓名</t>
  </si>
  <si>
    <t>工号</t>
  </si>
  <si>
    <t>部门/学院</t>
  </si>
  <si>
    <t>指导赛事名称
(请按照表1填写）</t>
  </si>
  <si>
    <t>获奖时间</t>
  </si>
  <si>
    <t>竞赛类别
（一类/二类/其他）</t>
  </si>
  <si>
    <t>获奖级别</t>
  </si>
  <si>
    <t>获奖等级</t>
  </si>
  <si>
    <t>该级别奖项是否设置特等奖</t>
  </si>
  <si>
    <t>特等标签</t>
  </si>
  <si>
    <t>获奖总额（元）</t>
  </si>
  <si>
    <t>指导形式</t>
  </si>
  <si>
    <t>奖金分配比例
（填xx%，如20%）</t>
  </si>
  <si>
    <t>个人奖金金额（元）</t>
  </si>
  <si>
    <t>赛事计数</t>
  </si>
  <si>
    <t>赛事计数奖金比例</t>
  </si>
  <si>
    <t>最终发放奖金金额（元）</t>
  </si>
  <si>
    <t>是否仅证书</t>
  </si>
  <si>
    <t>陈烁</t>
  </si>
  <si>
    <t>2021591017</t>
  </si>
  <si>
    <t>工学院</t>
  </si>
  <si>
    <t>全国应用型人才综合技能大赛</t>
  </si>
  <si>
    <t>国家级</t>
  </si>
  <si>
    <t>一等奖</t>
  </si>
  <si>
    <t>否</t>
  </si>
  <si>
    <t>个人</t>
  </si>
  <si>
    <t>第二项</t>
  </si>
  <si>
    <t>“挑战杯”全国大学生课外学术科技作品竞赛</t>
  </si>
  <si>
    <t>省部级</t>
  </si>
  <si>
    <t>是</t>
  </si>
  <si>
    <t>团队</t>
  </si>
  <si>
    <t>第一项</t>
  </si>
  <si>
    <t>卢薇</t>
  </si>
  <si>
    <t>2019591010</t>
  </si>
  <si>
    <t>蓝桥杯全国软件和信息技术专业人才大赛</t>
  </si>
  <si>
    <t>三等奖</t>
  </si>
  <si>
    <t>郭良辉</t>
  </si>
  <si>
    <t>2023592108</t>
  </si>
  <si>
    <t>国际先进机器人及仿真技术大赛</t>
  </si>
  <si>
    <t>全国大学生物联网设计竞赛</t>
  </si>
  <si>
    <t>二等奖</t>
  </si>
  <si>
    <t>郅轲轲</t>
  </si>
  <si>
    <t>2018592010</t>
  </si>
  <si>
    <t>全国大学生危险化学品安全知识竞赛</t>
  </si>
  <si>
    <t>特等奖</t>
  </si>
  <si>
    <t>明惠</t>
  </si>
  <si>
    <t>2018592006</t>
  </si>
  <si>
    <t>全国大学生节能减排社会实践与科技竞赛</t>
  </si>
  <si>
    <t>全国大学生生命科学竞赛（CULSC）</t>
  </si>
  <si>
    <t>吴梅</t>
  </si>
  <si>
    <t>2016592017</t>
  </si>
  <si>
    <t>高珍珍</t>
  </si>
  <si>
    <t>2021592208</t>
  </si>
  <si>
    <t>全国大学生智能汽车竞赛</t>
  </si>
  <si>
    <t>闫景富</t>
  </si>
  <si>
    <t>2290</t>
  </si>
  <si>
    <t>冯文豪</t>
  </si>
  <si>
    <t>2020592230</t>
  </si>
  <si>
    <t>全国大学生先进成图技术与产品信息建模创新大赛</t>
  </si>
  <si>
    <t>蔡玲玲</t>
  </si>
  <si>
    <t>2021592107</t>
  </si>
  <si>
    <t>中国国际大学生创新大赛</t>
  </si>
  <si>
    <t>中国机器人及人工智能大赛</t>
  </si>
  <si>
    <t>米沙</t>
  </si>
  <si>
    <t>2021592108</t>
  </si>
  <si>
    <t>全球校园人工智能算法精英大赛</t>
  </si>
  <si>
    <t>中国机器人大赛暨RoboCup机器人世界杯中国赛</t>
  </si>
  <si>
    <t>王子真</t>
  </si>
  <si>
    <t>2020592215</t>
  </si>
  <si>
    <t>梁金强</t>
  </si>
  <si>
    <t>2024592110</t>
  </si>
  <si>
    <t>全国大学生化工设计竞赛</t>
  </si>
  <si>
    <t>全国“互联网+化学反应工程”课模设计大赛</t>
  </si>
  <si>
    <t>王 东</t>
  </si>
  <si>
    <t>中国大学生计算机设计大赛</t>
  </si>
  <si>
    <t>2025年6月1日</t>
  </si>
  <si>
    <t>陈小凤</t>
  </si>
  <si>
    <t>全国大学生语言文字能力大赛</t>
  </si>
  <si>
    <t>姚彦博</t>
  </si>
  <si>
    <t>2017591011</t>
  </si>
  <si>
    <t>2025年8月26日</t>
  </si>
  <si>
    <t>米宏涛</t>
  </si>
  <si>
    <t>2024591302</t>
  </si>
  <si>
    <t>全国大学生机器人大赛-①RoboMaster、②RoboCon</t>
  </si>
  <si>
    <t>马金贵</t>
  </si>
  <si>
    <t>2020591001</t>
  </si>
  <si>
    <t>许 磊</t>
  </si>
  <si>
    <t>2019592043</t>
  </si>
  <si>
    <t>全国大学生金相技能大赛</t>
  </si>
  <si>
    <t>2025.05.25</t>
  </si>
  <si>
    <t>郭兰浩</t>
  </si>
  <si>
    <t>2023561006</t>
  </si>
  <si>
    <t>谈建平</t>
  </si>
  <si>
    <t>2018592009</t>
  </si>
  <si>
    <t>中国大学生工程实践与创新能力大赛</t>
  </si>
  <si>
    <t>王仲莉</t>
  </si>
  <si>
    <t>2017591010</t>
  </si>
  <si>
    <t>2025.06.23</t>
  </si>
  <si>
    <t>“大唐杯”全国大学生新一代信息通信技术大赛</t>
  </si>
  <si>
    <t>2025.07.25</t>
  </si>
  <si>
    <t>赵旭亮</t>
  </si>
  <si>
    <t>2020592109</t>
  </si>
  <si>
    <t>2025.07.31</t>
  </si>
  <si>
    <t>2025.08.26</t>
  </si>
  <si>
    <t>田青梅</t>
  </si>
  <si>
    <t>2019591002</t>
  </si>
  <si>
    <t>全国大学生化工实验大赛</t>
  </si>
  <si>
    <t>2025.7.14</t>
  </si>
  <si>
    <t>刘舜</t>
  </si>
  <si>
    <t>2019591003</t>
  </si>
  <si>
    <t>王天琪</t>
  </si>
  <si>
    <t>2023591303</t>
  </si>
  <si>
    <t>新疆首届专利检索大赛</t>
  </si>
  <si>
    <t>2025.6.4</t>
  </si>
  <si>
    <t>何思</t>
  </si>
  <si>
    <t>王义平</t>
  </si>
  <si>
    <t>2018591015</t>
  </si>
  <si>
    <t>杨二阔</t>
  </si>
  <si>
    <t>2025592110</t>
  </si>
  <si>
    <t>2025.07.30</t>
  </si>
  <si>
    <t>徐宁</t>
  </si>
  <si>
    <t>2022880035</t>
  </si>
  <si>
    <t>全国大学生油气储运工程数值仿真技能创新大赛</t>
  </si>
  <si>
    <t>于化龙</t>
  </si>
  <si>
    <t>2016592013</t>
  </si>
  <si>
    <t>全国周培源大学生力学竞赛</t>
  </si>
  <si>
    <t>侯军伟</t>
  </si>
  <si>
    <t>热则耶·热合米图力</t>
  </si>
  <si>
    <t>李智</t>
  </si>
  <si>
    <t>全国大学生能源经济学术创意大赛</t>
  </si>
  <si>
    <t>备注：标蓝格子有公式计算，无需自行填写</t>
  </si>
  <si>
    <t>中国石油大学（北京）克拉玛依校区创新创业竞赛认定目录（2025年）</t>
  </si>
  <si>
    <t>竞赛名称</t>
  </si>
  <si>
    <t>竞赛级别</t>
  </si>
  <si>
    <t>一类</t>
  </si>
  <si>
    <t>“挑战杯”中国大学生创业计划大赛</t>
  </si>
  <si>
    <t>ACM-ICPC国际大学生程序设计竞赛</t>
  </si>
  <si>
    <t>二类</t>
  </si>
  <si>
    <t>全国大学生数学建模竞赛</t>
  </si>
  <si>
    <t>全国大学生电子设计竞赛</t>
  </si>
  <si>
    <t>全国大学生机械创新设计大赛</t>
  </si>
  <si>
    <t>全国大学生结构设计竞赛</t>
  </si>
  <si>
    <t>全国大学生电子商务“创新、创意及创业”挑战赛</t>
  </si>
  <si>
    <t>“外研社·国才杯”理解当代中国全国大学生外语能力大赛-英语组、多语种组、国际中文组</t>
  </si>
  <si>
    <t>全国大学生创新创业训练计划年会展示</t>
  </si>
  <si>
    <t>全国大学生市场调查与分析大赛</t>
  </si>
  <si>
    <t>全国三维数字化创新设计大赛</t>
  </si>
  <si>
    <t>“西门子杯”中国智能制造挑战赛</t>
  </si>
  <si>
    <t>中国大学生服务外包创新创业大赛</t>
  </si>
  <si>
    <t>中国高校计算机大赛-①大数据挑战赛、②团体程序设计天梯赛、③移动应用创新赛、④网络技术挑战赛、⑤人工智能创意赛</t>
  </si>
  <si>
    <t>全国大学生地质技能竞赛</t>
  </si>
  <si>
    <t>全国大学生光电设计竞赛</t>
  </si>
  <si>
    <t>全国大学生集成电路创新创业大赛</t>
  </si>
  <si>
    <t>全国大学生信息安全竞赛</t>
  </si>
  <si>
    <t>未来设计师·全国高校数字艺术设计大赛</t>
  </si>
  <si>
    <t>中国大学生机械工程创新创意大赛-①过程装备实践与创新赛、②铸造工艺设计赛、③材料热处理创新创业赛、④起重机创意赛、⑤智能制造大赛</t>
  </si>
  <si>
    <t>“中国软件杯”大学生软件设计大赛</t>
  </si>
  <si>
    <t>中美青年创客大赛</t>
  </si>
  <si>
    <t>睿抗机器人开发者大赛(RAICOM)</t>
  </si>
  <si>
    <t>华为ICT大赛</t>
  </si>
  <si>
    <t>全国大学生嵌入式芯片与系统设计竞赛</t>
  </si>
  <si>
    <t>全国大学生物理实验竞赛</t>
  </si>
  <si>
    <t>全国高校BIM毕业设计创新大赛</t>
  </si>
  <si>
    <t>全国高校商业精英挑战赛-①品牌策划竞赛、②会展专业创新创业实践竞赛、③国际贸易竞赛、④创新创业竞赛⑤会计与商业管理素例竞赛</t>
  </si>
  <si>
    <t>“学创杯”全国大学生创业综合模拟大赛</t>
  </si>
  <si>
    <t>中国高校智能机器人创意大赛</t>
  </si>
  <si>
    <t>“21世纪杯”全国英语演讲比赛</t>
  </si>
  <si>
    <t>iCAN大学生创新创业大赛</t>
  </si>
  <si>
    <t>“工行杯”全国大学生金融科技创新大赛</t>
  </si>
  <si>
    <t>中华经典诵写讲大赛</t>
  </si>
  <si>
    <t>“外教社杯”全国高校学生跨文化能力大赛</t>
  </si>
  <si>
    <t>百度之星·程序设计大赛</t>
  </si>
  <si>
    <t>全国大学生工业设计大赛</t>
  </si>
  <si>
    <t>全国大学生水利创新设计大赛</t>
  </si>
  <si>
    <t>全国大学生化学实验创新设计大赛</t>
  </si>
  <si>
    <t>全国大学生计算机系统能力大赛</t>
  </si>
  <si>
    <t>全国大学生信息安全与对抗技术竞赛</t>
  </si>
  <si>
    <t>全国大学生测绘学科创新创业智能大赛</t>
  </si>
  <si>
    <t>全国大学生统计建模大赛</t>
  </si>
  <si>
    <t>全国大学生数字媒体科技作品及创意竞赛</t>
  </si>
  <si>
    <t>全国本科院校税收风险管控案例大赛</t>
  </si>
  <si>
    <t>全国企业竞争模拟大赛</t>
  </si>
  <si>
    <t>全国高等院校数智化企业经营沙盘大赛</t>
  </si>
  <si>
    <t>全国数字建筑创新应用大赛</t>
  </si>
  <si>
    <t>国际大学生智能农业装备创新大赛</t>
  </si>
  <si>
    <t>“科云杯”全国大学生财会职业能力大赛</t>
  </si>
  <si>
    <t>全国大学生机器人大赛-RoboTac</t>
  </si>
  <si>
    <t>世界技能大赛</t>
  </si>
  <si>
    <t>世界技能大赛中国选拔赛</t>
  </si>
  <si>
    <t>一带一路暨金砖国家技能发展与技术创新大赛</t>
  </si>
  <si>
    <t>码蹄杯全国职业院校程序设计大赛</t>
  </si>
  <si>
    <t>中国大学生方程式系列赛事</t>
  </si>
  <si>
    <t>大学生财务决策竞赛</t>
  </si>
  <si>
    <t>“中译国青杯”国际组织文件翻译大赛</t>
  </si>
  <si>
    <t>中国大学生人力资源创新实践大赛(HRU大赛)</t>
  </si>
  <si>
    <t>中国石油工程设计大赛</t>
  </si>
  <si>
    <t>中国国际飞行器设计挑战赛</t>
  </si>
  <si>
    <t>“中装杯”全国大学生环境设计大赛</t>
  </si>
  <si>
    <t>“外教社·词达人杯”全国大学生英语词汇能力大赛</t>
  </si>
  <si>
    <t>全国大学生人力资源管理综合能力竞赛</t>
  </si>
  <si>
    <t>全国大学生计算机应用能力与数字素养大赛</t>
  </si>
  <si>
    <t>全国大学生软件创新大赛</t>
  </si>
  <si>
    <t>全国大学生软件测试大赛</t>
  </si>
  <si>
    <t>全国大学生结构设计信息技术大赛</t>
  </si>
  <si>
    <t>全国大学生商务谈判大赛</t>
  </si>
  <si>
    <t>全国大学生数学竞赛</t>
  </si>
  <si>
    <t>全国供应链大赛</t>
  </si>
  <si>
    <t>全国高校企业价值创造实战竞赛</t>
  </si>
  <si>
    <t>全国高校经济决策虚仿实验大赛</t>
  </si>
  <si>
    <t>全国高校模拟飞行锦标赛</t>
  </si>
  <si>
    <t>“求是杯”国际诗歌创作与翻译大赛</t>
  </si>
  <si>
    <t>时报金犊奖</t>
  </si>
  <si>
    <t>金蝶云管理创新杯</t>
  </si>
  <si>
    <t>“品茗杯”全国高校智能建造创新应用大赛</t>
  </si>
  <si>
    <t>新华三杯全国大学生数字技术大赛</t>
  </si>
  <si>
    <t>“福思特杯”全国大学生审计精英挑战赛</t>
  </si>
  <si>
    <t>全国大学生职业规划大赛</t>
  </si>
  <si>
    <t>东方杯全国大学生勘探地球物理大赛</t>
  </si>
  <si>
    <t>中国研究生智慧城市技术与创意设计大赛</t>
  </si>
  <si>
    <t>中国研究生未来飞行器创新大赛</t>
  </si>
  <si>
    <t>中国研究生创“芯”大赛</t>
  </si>
  <si>
    <t>中国研究生创“芯”大赛——EDA精英挑战赛</t>
  </si>
  <si>
    <t>中国研究生人工智能创新大赛</t>
  </si>
  <si>
    <t>中国研究生机器人创新设计大赛</t>
  </si>
  <si>
    <t>中国研究生能源装备创新设计大赛</t>
  </si>
  <si>
    <t>中国研究生公共管理案例大赛</t>
  </si>
  <si>
    <t>中国研究生乡村振兴科技强农+创新大赛</t>
  </si>
  <si>
    <t>中国研究生网络安全创新大赛</t>
  </si>
  <si>
    <t>中国研究生金融科技创新大赛</t>
  </si>
  <si>
    <t>中国研究生“美丽中国”创新设计大赛</t>
  </si>
  <si>
    <t>中国研究生“美丽中国”创新设计大赛——生物多样性保护与利用创新大赛</t>
  </si>
  <si>
    <t>中国研究生工程管理案例大赛</t>
  </si>
  <si>
    <t>中国研究生企业管理创新大赛</t>
  </si>
  <si>
    <t>中国研究生操作系统开源创新大赛</t>
  </si>
  <si>
    <t>中国研究生“文化中国”两创大赛</t>
  </si>
  <si>
    <t>中国研究生国际中文教育案例大赛</t>
  </si>
  <si>
    <t>中国研究生数学建模竞赛</t>
  </si>
  <si>
    <t>其他比赛未在排行榜中</t>
  </si>
  <si>
    <t>其他</t>
  </si>
  <si>
    <t>设置特等奖</t>
  </si>
  <si>
    <t>未设置特等奖</t>
  </si>
  <si>
    <t>获奖档次</t>
  </si>
  <si>
    <t>该奖项奖金</t>
  </si>
  <si>
    <t>一类国家级特等奖（含特）</t>
  </si>
  <si>
    <t>一类国家级一等奖（不含特）</t>
  </si>
  <si>
    <t>一类国家级一等奖（含特）</t>
  </si>
  <si>
    <t>一类国家级二等奖（不含特）</t>
  </si>
  <si>
    <t>一类国家级二等奖（含特）</t>
  </si>
  <si>
    <t>一类国家级三等奖（不含特）</t>
  </si>
  <si>
    <t>一类国家级三等奖（含特）</t>
  </si>
  <si>
    <t>一类省部级特等奖（含特）</t>
  </si>
  <si>
    <t>一类省部级一等奖（不含特）</t>
  </si>
  <si>
    <t>一类省部级一等奖（含特）</t>
  </si>
  <si>
    <t>一类省部级二等奖（不含特）</t>
  </si>
  <si>
    <t>二类国家级特等奖（含特）</t>
  </si>
  <si>
    <t>二类国家级一等奖（不含特）</t>
  </si>
  <si>
    <t>二类国家级一等奖（含特）</t>
  </si>
  <si>
    <t>二类国家级二等奖（不含特）</t>
  </si>
  <si>
    <t>二类国家级二等奖（含特）</t>
  </si>
  <si>
    <t>二类国家级三等奖（不含特）</t>
  </si>
  <si>
    <t>二类国家级三等奖（含特）</t>
  </si>
  <si>
    <t>二类省部级特等奖（含特）</t>
  </si>
  <si>
    <t>二类省部级一等奖（不含特）</t>
  </si>
  <si>
    <t>二类省部级一等奖（含特）</t>
  </si>
  <si>
    <t>二类省部级二等奖（不含特）</t>
  </si>
  <si>
    <t>其他竞赛奖项</t>
  </si>
  <si>
    <t>仅证书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</si>
</sst>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1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7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</cellStyleXfs>
  <cellXfs count="4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0" fontId="0" fillId="2" borderId="1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vertical="center"/>
    </xf>
    <xf numFmtId="0" fontId="0" fillId="2" borderId="0" xfId="0" applyFill="1">
      <alignment vertical="center"/>
    </xf>
    <xf numFmtId="0" fontId="2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31" fontId="8" fillId="0" borderId="10" xfId="0" applyNumberFormat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31" fontId="8" fillId="0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31" fontId="9" fillId="0" borderId="0" xfId="0" applyNumberFormat="1" applyFont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1" fontId="9" fillId="0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9" fontId="8" fillId="0" borderId="10" xfId="0" applyNumberFormat="1" applyFont="1" applyFill="1" applyBorder="1" applyAlignment="1">
      <alignment horizontal="center" vertical="center"/>
    </xf>
    <xf numFmtId="9" fontId="8" fillId="0" borderId="1" xfId="0" applyNumberFormat="1" applyFont="1" applyFill="1" applyBorder="1" applyAlignment="1">
      <alignment horizontal="center" vertical="center"/>
    </xf>
    <xf numFmtId="9" fontId="0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9" fontId="0" fillId="0" borderId="0" xfId="0" applyNumberFormat="1" applyFont="1" applyFill="1" applyAlignment="1">
      <alignment horizontal="center" vertical="center"/>
    </xf>
    <xf numFmtId="9" fontId="7" fillId="3" borderId="10" xfId="3" applyFont="1" applyFill="1" applyBorder="1" applyAlignment="1">
      <alignment horizontal="center" vertical="center"/>
    </xf>
    <xf numFmtId="9" fontId="7" fillId="3" borderId="1" xfId="3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1"/>
  <sheetViews>
    <sheetView workbookViewId="0">
      <pane xSplit="4" ySplit="2" topLeftCell="E3" activePane="bottomRight" state="frozen"/>
      <selection/>
      <selection pane="topRight"/>
      <selection pane="bottomLeft"/>
      <selection pane="bottomRight" activeCell="J68" sqref="J68"/>
    </sheetView>
  </sheetViews>
  <sheetFormatPr defaultColWidth="9" defaultRowHeight="14"/>
  <cols>
    <col min="2" max="2" width="24.625" customWidth="1"/>
    <col min="3" max="3" width="18.5916666666667" customWidth="1"/>
    <col min="4" max="4" width="10.875" customWidth="1"/>
    <col min="5" max="5" width="50.7166666666667" customWidth="1"/>
    <col min="6" max="6" width="17.375" customWidth="1"/>
    <col min="7" max="7" width="14" customWidth="1"/>
    <col min="8" max="8" width="9.875" customWidth="1"/>
    <col min="9" max="9" width="10.5083333333333" customWidth="1"/>
    <col min="10" max="10" width="9.875" customWidth="1"/>
    <col min="11" max="11" width="9.875" hidden="1" customWidth="1"/>
    <col min="12" max="12" width="28.375" hidden="1" customWidth="1"/>
    <col min="13" max="13" width="10.625" customWidth="1"/>
    <col min="15" max="15" width="15.25" customWidth="1"/>
    <col min="19" max="19" width="12" customWidth="1"/>
    <col min="22" max="22" width="28.125" customWidth="1"/>
    <col min="23" max="23" width="30.125" customWidth="1"/>
    <col min="25" max="25" width="11.375" customWidth="1"/>
  </cols>
  <sheetData>
    <row r="1" ht="30.6" customHeight="1" spans="1:20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ht="45" spans="1:20">
      <c r="A2" s="19" t="s">
        <v>1</v>
      </c>
      <c r="B2" s="19" t="s">
        <v>2</v>
      </c>
      <c r="C2" s="19" t="s">
        <v>3</v>
      </c>
      <c r="D2" s="19" t="s">
        <v>4</v>
      </c>
      <c r="E2" s="20" t="s">
        <v>5</v>
      </c>
      <c r="F2" s="20" t="s">
        <v>6</v>
      </c>
      <c r="G2" s="21" t="s">
        <v>7</v>
      </c>
      <c r="H2" s="19" t="s">
        <v>8</v>
      </c>
      <c r="I2" s="20" t="s">
        <v>9</v>
      </c>
      <c r="J2" s="20" t="s">
        <v>10</v>
      </c>
      <c r="K2" s="20" t="s">
        <v>11</v>
      </c>
      <c r="L2" s="20"/>
      <c r="M2" s="21" t="s">
        <v>12</v>
      </c>
      <c r="N2" s="20" t="s">
        <v>13</v>
      </c>
      <c r="O2" s="20" t="s">
        <v>14</v>
      </c>
      <c r="P2" s="21" t="s">
        <v>15</v>
      </c>
      <c r="Q2" s="20" t="s">
        <v>16</v>
      </c>
      <c r="R2" s="21" t="s">
        <v>17</v>
      </c>
      <c r="S2" s="21" t="s">
        <v>18</v>
      </c>
      <c r="T2" s="21" t="s">
        <v>19</v>
      </c>
    </row>
    <row r="3" ht="15" spans="1:20">
      <c r="A3" s="22">
        <v>1</v>
      </c>
      <c r="B3" s="23" t="s">
        <v>20</v>
      </c>
      <c r="C3" s="24" t="s">
        <v>21</v>
      </c>
      <c r="D3" s="23" t="s">
        <v>22</v>
      </c>
      <c r="E3" s="23" t="s">
        <v>23</v>
      </c>
      <c r="F3" s="25">
        <v>45627</v>
      </c>
      <c r="G3" s="26" t="e">
        <f>VLOOKUP(E3,'表1.校区竞赛认定目录（2025年）'!B:C,2,0)</f>
        <v>#N/A</v>
      </c>
      <c r="H3" s="23" t="s">
        <v>24</v>
      </c>
      <c r="I3" s="23" t="s">
        <v>25</v>
      </c>
      <c r="J3" s="23" t="s">
        <v>26</v>
      </c>
      <c r="K3" s="22" t="str">
        <f t="shared" ref="K3:K32" si="0">_xlfn.IFS(J3="是","（含特）",J3="否","（不含特）")</f>
        <v>（不含特）</v>
      </c>
      <c r="L3" s="22" t="e">
        <f t="shared" ref="L3:L8" si="1">G3&amp;H3&amp;I3&amp;K3</f>
        <v>#N/A</v>
      </c>
      <c r="M3" s="26" t="e">
        <f>VLOOKUP(L3,表2.获奖金额及对应奖项!A:D,4,0)</f>
        <v>#N/A</v>
      </c>
      <c r="N3" s="23" t="s">
        <v>27</v>
      </c>
      <c r="O3" s="39">
        <v>1</v>
      </c>
      <c r="P3" s="26" t="e">
        <f t="shared" ref="P3:P34" si="2">M3*O3</f>
        <v>#N/A</v>
      </c>
      <c r="Q3" s="23" t="s">
        <v>28</v>
      </c>
      <c r="R3" s="44">
        <f t="shared" ref="R3:R8" si="3">_xlfn.IFS(Q3="第一项",100%,Q3="第二项",50%)</f>
        <v>0.5</v>
      </c>
      <c r="S3" s="31" t="e">
        <f t="shared" ref="S3:S33" si="4">O3*M3*R3</f>
        <v>#N/A</v>
      </c>
      <c r="T3" s="31" t="str">
        <f>IF(COUNT(FIND({1,2,3,4,5,6,7,8,9,0},S3))&gt;0,"","仅证书")</f>
        <v>仅证书</v>
      </c>
    </row>
    <row r="4" ht="15" spans="1:20">
      <c r="A4" s="27">
        <v>2</v>
      </c>
      <c r="B4" s="28" t="s">
        <v>20</v>
      </c>
      <c r="C4" s="29" t="s">
        <v>21</v>
      </c>
      <c r="D4" s="28" t="s">
        <v>22</v>
      </c>
      <c r="E4" s="28" t="s">
        <v>29</v>
      </c>
      <c r="F4" s="30">
        <v>45809</v>
      </c>
      <c r="G4" s="31" t="str">
        <f>VLOOKUP(E4,'表1.校区竞赛认定目录（2025年）'!B:C,2,0)</f>
        <v>一类</v>
      </c>
      <c r="H4" s="28" t="s">
        <v>30</v>
      </c>
      <c r="I4" s="28" t="s">
        <v>25</v>
      </c>
      <c r="J4" s="28" t="s">
        <v>31</v>
      </c>
      <c r="K4" s="27" t="str">
        <f t="shared" si="0"/>
        <v>（含特）</v>
      </c>
      <c r="L4" s="27" t="str">
        <f t="shared" si="1"/>
        <v>一类省部级一等奖（含特）</v>
      </c>
      <c r="M4" s="31">
        <f>VLOOKUP(L4,表2.获奖金额及对应奖项!A:D,4,0)</f>
        <v>800</v>
      </c>
      <c r="N4" s="28" t="s">
        <v>32</v>
      </c>
      <c r="O4" s="40">
        <v>0.33</v>
      </c>
      <c r="P4" s="31">
        <f t="shared" si="2"/>
        <v>264</v>
      </c>
      <c r="Q4" s="28" t="s">
        <v>33</v>
      </c>
      <c r="R4" s="45">
        <f t="shared" si="3"/>
        <v>1</v>
      </c>
      <c r="S4" s="31">
        <f t="shared" si="4"/>
        <v>264</v>
      </c>
      <c r="T4" s="31" t="str">
        <f>IF(COUNT(FIND({1,2,3,4,5,6,7,8,9,0},S4))&gt;0,"","仅证书")</f>
        <v/>
      </c>
    </row>
    <row r="5" ht="15" spans="1:20">
      <c r="A5" s="27">
        <v>3</v>
      </c>
      <c r="B5" s="28" t="s">
        <v>34</v>
      </c>
      <c r="C5" s="29" t="s">
        <v>35</v>
      </c>
      <c r="D5" s="28" t="s">
        <v>22</v>
      </c>
      <c r="E5" s="28" t="s">
        <v>36</v>
      </c>
      <c r="F5" s="30">
        <v>45809</v>
      </c>
      <c r="G5" s="31" t="str">
        <f>VLOOKUP(E5,'表1.校区竞赛认定目录（2025年）'!B:C,2,0)</f>
        <v>二类</v>
      </c>
      <c r="H5" s="28" t="s">
        <v>30</v>
      </c>
      <c r="I5" s="28" t="s">
        <v>37</v>
      </c>
      <c r="J5" s="28" t="s">
        <v>26</v>
      </c>
      <c r="K5" s="27" t="str">
        <f t="shared" si="0"/>
        <v>（不含特）</v>
      </c>
      <c r="L5" s="27" t="str">
        <f t="shared" si="1"/>
        <v>二类省部级三等奖（不含特）</v>
      </c>
      <c r="M5" s="31" t="e">
        <f>VLOOKUP(L5,表2.获奖金额及对应奖项!A:D,4,0)</f>
        <v>#N/A</v>
      </c>
      <c r="N5" s="28" t="s">
        <v>27</v>
      </c>
      <c r="O5" s="40">
        <v>1</v>
      </c>
      <c r="P5" s="31" t="e">
        <f t="shared" si="2"/>
        <v>#N/A</v>
      </c>
      <c r="Q5" s="28" t="s">
        <v>33</v>
      </c>
      <c r="R5" s="45">
        <f t="shared" si="3"/>
        <v>1</v>
      </c>
      <c r="S5" s="31" t="e">
        <f t="shared" si="4"/>
        <v>#N/A</v>
      </c>
      <c r="T5" s="31" t="str">
        <f>IF(COUNT(FIND({1,2,3,4,5,6,7,8,9,0},S5))&gt;0,"","仅证书")</f>
        <v>仅证书</v>
      </c>
    </row>
    <row r="6" ht="15" spans="1:20">
      <c r="A6" s="27">
        <v>4</v>
      </c>
      <c r="B6" s="28" t="s">
        <v>38</v>
      </c>
      <c r="C6" s="29" t="s">
        <v>39</v>
      </c>
      <c r="D6" s="28" t="s">
        <v>22</v>
      </c>
      <c r="E6" s="28" t="s">
        <v>40</v>
      </c>
      <c r="F6" s="30">
        <v>45895</v>
      </c>
      <c r="G6" s="31" t="str">
        <f>VLOOKUP(E6,'表1.校区竞赛认定目录（2025年）'!B:C,2,0)</f>
        <v>二类</v>
      </c>
      <c r="H6" s="28" t="s">
        <v>24</v>
      </c>
      <c r="I6" s="28" t="s">
        <v>25</v>
      </c>
      <c r="J6" s="28" t="s">
        <v>26</v>
      </c>
      <c r="K6" s="27" t="str">
        <f t="shared" si="0"/>
        <v>（不含特）</v>
      </c>
      <c r="L6" s="27" t="str">
        <f t="shared" si="1"/>
        <v>二类国家级一等奖（不含特）</v>
      </c>
      <c r="M6" s="31">
        <f>VLOOKUP(L6,表2.获奖金额及对应奖项!A:D,4,0)</f>
        <v>3000</v>
      </c>
      <c r="N6" s="28" t="s">
        <v>32</v>
      </c>
      <c r="O6" s="40">
        <v>1</v>
      </c>
      <c r="P6" s="31">
        <f t="shared" si="2"/>
        <v>3000</v>
      </c>
      <c r="Q6" s="28" t="s">
        <v>33</v>
      </c>
      <c r="R6" s="45">
        <f t="shared" si="3"/>
        <v>1</v>
      </c>
      <c r="S6" s="31">
        <f t="shared" si="4"/>
        <v>3000</v>
      </c>
      <c r="T6" s="31" t="str">
        <f>IF(COUNT(FIND({1,2,3,4,5,6,7,8,9,0},S6))&gt;0,"","仅证书")</f>
        <v/>
      </c>
    </row>
    <row r="7" ht="15" spans="1:20">
      <c r="A7" s="27">
        <v>5</v>
      </c>
      <c r="B7" s="28" t="s">
        <v>38</v>
      </c>
      <c r="C7" s="29" t="s">
        <v>39</v>
      </c>
      <c r="D7" s="28" t="s">
        <v>22</v>
      </c>
      <c r="E7" s="28" t="s">
        <v>41</v>
      </c>
      <c r="F7" s="30">
        <v>45870</v>
      </c>
      <c r="G7" s="31" t="str">
        <f>VLOOKUP(E7,'表1.校区竞赛认定目录（2025年）'!B:C,2,0)</f>
        <v>二类</v>
      </c>
      <c r="H7" s="28" t="s">
        <v>24</v>
      </c>
      <c r="I7" s="28" t="s">
        <v>42</v>
      </c>
      <c r="J7" s="28" t="s">
        <v>26</v>
      </c>
      <c r="K7" s="27" t="str">
        <f t="shared" si="0"/>
        <v>（不含特）</v>
      </c>
      <c r="L7" s="27" t="str">
        <f t="shared" si="1"/>
        <v>二类国家级二等奖（不含特）</v>
      </c>
      <c r="M7" s="31">
        <f>VLOOKUP(L7,表2.获奖金额及对应奖项!A:D,4,0)</f>
        <v>2000</v>
      </c>
      <c r="N7" s="28" t="s">
        <v>27</v>
      </c>
      <c r="O7" s="40">
        <v>1</v>
      </c>
      <c r="P7" s="31">
        <f t="shared" si="2"/>
        <v>2000</v>
      </c>
      <c r="Q7" s="28" t="s">
        <v>28</v>
      </c>
      <c r="R7" s="45">
        <f t="shared" si="3"/>
        <v>0.5</v>
      </c>
      <c r="S7" s="31">
        <f t="shared" si="4"/>
        <v>1000</v>
      </c>
      <c r="T7" s="31" t="str">
        <f>IF(COUNT(FIND({1,2,3,4,5,6,7,8,9,0},S7))&gt;0,"","仅证书")</f>
        <v/>
      </c>
    </row>
    <row r="8" ht="15" spans="1:20">
      <c r="A8" s="27">
        <v>6</v>
      </c>
      <c r="B8" s="28" t="s">
        <v>43</v>
      </c>
      <c r="C8" s="29" t="s">
        <v>44</v>
      </c>
      <c r="D8" s="28" t="s">
        <v>22</v>
      </c>
      <c r="E8" s="28" t="s">
        <v>45</v>
      </c>
      <c r="F8" s="30">
        <v>45748</v>
      </c>
      <c r="G8" s="31" t="e">
        <f>VLOOKUP(E8,'表1.校区竞赛认定目录（2025年）'!B:C,2,0)</f>
        <v>#N/A</v>
      </c>
      <c r="H8" s="28" t="s">
        <v>24</v>
      </c>
      <c r="I8" s="28" t="s">
        <v>46</v>
      </c>
      <c r="J8" s="28" t="s">
        <v>31</v>
      </c>
      <c r="K8" s="27" t="str">
        <f t="shared" si="0"/>
        <v>（含特）</v>
      </c>
      <c r="L8" s="27" t="e">
        <f t="shared" ref="L8:L39" si="5">G8&amp;H8&amp;I8&amp;K8</f>
        <v>#N/A</v>
      </c>
      <c r="M8" s="31" t="e">
        <f>VLOOKUP(L8,表2.获奖金额及对应奖项!A:D,4,0)</f>
        <v>#N/A</v>
      </c>
      <c r="N8" s="28" t="s">
        <v>32</v>
      </c>
      <c r="O8" s="40">
        <v>1</v>
      </c>
      <c r="P8" s="31" t="e">
        <f t="shared" si="2"/>
        <v>#N/A</v>
      </c>
      <c r="Q8" s="28" t="s">
        <v>33</v>
      </c>
      <c r="R8" s="45">
        <f t="shared" si="3"/>
        <v>1</v>
      </c>
      <c r="S8" s="31" t="e">
        <f t="shared" si="4"/>
        <v>#N/A</v>
      </c>
      <c r="T8" s="31" t="str">
        <f>IF(COUNT(FIND({1,2,3,4,5,6,7,8,9,0},S8))&gt;0,"","仅证书")</f>
        <v>仅证书</v>
      </c>
    </row>
    <row r="9" ht="23.45" customHeight="1" spans="1:20">
      <c r="A9" s="27">
        <v>7</v>
      </c>
      <c r="B9" s="28" t="s">
        <v>43</v>
      </c>
      <c r="C9" s="29" t="s">
        <v>44</v>
      </c>
      <c r="D9" s="28" t="s">
        <v>22</v>
      </c>
      <c r="E9" s="28" t="s">
        <v>41</v>
      </c>
      <c r="F9" s="30">
        <v>45870</v>
      </c>
      <c r="G9" s="31" t="str">
        <f>VLOOKUP(E9,'表1.校区竞赛认定目录（2025年）'!B:C,2,0)</f>
        <v>二类</v>
      </c>
      <c r="H9" s="28" t="s">
        <v>24</v>
      </c>
      <c r="I9" s="28" t="s">
        <v>42</v>
      </c>
      <c r="J9" s="28" t="s">
        <v>26</v>
      </c>
      <c r="K9" s="27" t="str">
        <f t="shared" si="0"/>
        <v>（不含特）</v>
      </c>
      <c r="L9" s="27" t="str">
        <f t="shared" si="5"/>
        <v>二类国家级二等奖（不含特）</v>
      </c>
      <c r="M9" s="31">
        <f>VLOOKUP(L9,表2.获奖金额及对应奖项!A:D,4,0)</f>
        <v>2000</v>
      </c>
      <c r="N9" s="28" t="s">
        <v>32</v>
      </c>
      <c r="O9" s="40">
        <v>0</v>
      </c>
      <c r="P9" s="31">
        <f t="shared" si="2"/>
        <v>0</v>
      </c>
      <c r="Q9" s="28" t="s">
        <v>28</v>
      </c>
      <c r="R9" s="45">
        <f t="shared" ref="R9:R40" si="6">_xlfn.IFS(Q9="第一项",100%,Q9="第二项",50%)</f>
        <v>0.5</v>
      </c>
      <c r="S9" s="31">
        <f t="shared" si="4"/>
        <v>0</v>
      </c>
      <c r="T9" s="31" t="str">
        <f>IF(COUNT(FIND({1,2,3,4,5,6,7,8,9,0},S9))&gt;0,"","仅证书")</f>
        <v/>
      </c>
    </row>
    <row r="10" ht="23.45" customHeight="1" spans="1:20">
      <c r="A10" s="27">
        <v>8</v>
      </c>
      <c r="B10" s="28" t="s">
        <v>47</v>
      </c>
      <c r="C10" s="29" t="s">
        <v>48</v>
      </c>
      <c r="D10" s="28" t="s">
        <v>22</v>
      </c>
      <c r="E10" s="28" t="s">
        <v>49</v>
      </c>
      <c r="F10" s="30">
        <v>45870</v>
      </c>
      <c r="G10" s="31" t="str">
        <f>VLOOKUP(E10,'表1.校区竞赛认定目录（2025年）'!B:C,2,0)</f>
        <v>二类</v>
      </c>
      <c r="H10" s="28" t="s">
        <v>24</v>
      </c>
      <c r="I10" s="28" t="s">
        <v>37</v>
      </c>
      <c r="J10" s="28" t="s">
        <v>31</v>
      </c>
      <c r="K10" s="27" t="str">
        <f t="shared" si="0"/>
        <v>（含特）</v>
      </c>
      <c r="L10" s="27" t="str">
        <f t="shared" si="5"/>
        <v>二类国家级三等奖（含特）</v>
      </c>
      <c r="M10" s="31">
        <f>VLOOKUP(L10,表2.获奖金额及对应奖项!A:D,4,0)</f>
        <v>1000</v>
      </c>
      <c r="N10" s="28" t="s">
        <v>27</v>
      </c>
      <c r="O10" s="40">
        <v>0.5</v>
      </c>
      <c r="P10" s="31">
        <f t="shared" si="2"/>
        <v>500</v>
      </c>
      <c r="Q10" s="28" t="s">
        <v>28</v>
      </c>
      <c r="R10" s="45">
        <f t="shared" si="6"/>
        <v>0.5</v>
      </c>
      <c r="S10" s="31">
        <f t="shared" si="4"/>
        <v>250</v>
      </c>
      <c r="T10" s="31" t="str">
        <f>IF(COUNT(FIND({1,2,3,4,5,6,7,8,9,0},S10))&gt;0,"","仅证书")</f>
        <v/>
      </c>
    </row>
    <row r="11" ht="23.45" customHeight="1" spans="1:20">
      <c r="A11" s="27">
        <v>9</v>
      </c>
      <c r="B11" s="28" t="s">
        <v>47</v>
      </c>
      <c r="C11" s="29" t="s">
        <v>48</v>
      </c>
      <c r="D11" s="28" t="s">
        <v>22</v>
      </c>
      <c r="E11" s="28" t="s">
        <v>50</v>
      </c>
      <c r="F11" s="30">
        <v>45839</v>
      </c>
      <c r="G11" s="31" t="str">
        <f>VLOOKUP(E11,'表1.校区竞赛认定目录（2025年）'!B:C,2,0)</f>
        <v>二类</v>
      </c>
      <c r="H11" s="28" t="s">
        <v>24</v>
      </c>
      <c r="I11" s="28" t="s">
        <v>37</v>
      </c>
      <c r="J11" s="28" t="s">
        <v>26</v>
      </c>
      <c r="K11" s="27" t="str">
        <f t="shared" si="0"/>
        <v>（不含特）</v>
      </c>
      <c r="L11" s="27" t="str">
        <f t="shared" si="5"/>
        <v>二类国家级三等奖（不含特）</v>
      </c>
      <c r="M11" s="31">
        <f>VLOOKUP(L11,表2.获奖金额及对应奖项!A:D,4,0)</f>
        <v>1500</v>
      </c>
      <c r="N11" s="28" t="s">
        <v>32</v>
      </c>
      <c r="O11" s="40">
        <v>1</v>
      </c>
      <c r="P11" s="31">
        <f t="shared" si="2"/>
        <v>1500</v>
      </c>
      <c r="Q11" s="28" t="s">
        <v>33</v>
      </c>
      <c r="R11" s="45">
        <f t="shared" si="6"/>
        <v>1</v>
      </c>
      <c r="S11" s="31">
        <f t="shared" si="4"/>
        <v>1500</v>
      </c>
      <c r="T11" s="31" t="str">
        <f>IF(COUNT(FIND({1,2,3,4,5,6,7,8,9,0},S11))&gt;0,"","仅证书")</f>
        <v/>
      </c>
    </row>
    <row r="12" ht="23.45" customHeight="1" spans="1:20">
      <c r="A12" s="27">
        <v>10</v>
      </c>
      <c r="B12" s="28" t="s">
        <v>51</v>
      </c>
      <c r="C12" s="29" t="s">
        <v>52</v>
      </c>
      <c r="D12" s="28" t="s">
        <v>22</v>
      </c>
      <c r="E12" s="28" t="s">
        <v>49</v>
      </c>
      <c r="F12" s="30">
        <v>45870</v>
      </c>
      <c r="G12" s="31" t="str">
        <f>VLOOKUP(E12,'表1.校区竞赛认定目录（2025年）'!B:C,2,0)</f>
        <v>二类</v>
      </c>
      <c r="H12" s="28" t="s">
        <v>24</v>
      </c>
      <c r="I12" s="28" t="s">
        <v>37</v>
      </c>
      <c r="J12" s="28" t="s">
        <v>31</v>
      </c>
      <c r="K12" s="27" t="str">
        <f t="shared" si="0"/>
        <v>（含特）</v>
      </c>
      <c r="L12" s="27" t="str">
        <f t="shared" si="5"/>
        <v>二类国家级三等奖（含特）</v>
      </c>
      <c r="M12" s="31">
        <f>VLOOKUP(L12,表2.获奖金额及对应奖项!A:D,4,0)</f>
        <v>1000</v>
      </c>
      <c r="N12" s="28" t="s">
        <v>32</v>
      </c>
      <c r="O12" s="40">
        <v>1</v>
      </c>
      <c r="P12" s="31">
        <f t="shared" si="2"/>
        <v>1000</v>
      </c>
      <c r="Q12" s="28" t="s">
        <v>33</v>
      </c>
      <c r="R12" s="45">
        <f t="shared" si="6"/>
        <v>1</v>
      </c>
      <c r="S12" s="31">
        <f t="shared" si="4"/>
        <v>1000</v>
      </c>
      <c r="T12" s="31" t="str">
        <f>IF(COUNT(FIND({1,2,3,4,5,6,7,8,9,0},S12))&gt;0,"","仅证书")</f>
        <v/>
      </c>
    </row>
    <row r="13" ht="23.45" customHeight="1" spans="1:20">
      <c r="A13" s="27">
        <v>11</v>
      </c>
      <c r="B13" s="28" t="s">
        <v>51</v>
      </c>
      <c r="C13" s="29" t="s">
        <v>52</v>
      </c>
      <c r="D13" s="28" t="s">
        <v>22</v>
      </c>
      <c r="E13" s="28" t="s">
        <v>49</v>
      </c>
      <c r="F13" s="30">
        <v>45870</v>
      </c>
      <c r="G13" s="31" t="str">
        <f>VLOOKUP(E13,'表1.校区竞赛认定目录（2025年）'!B:C,2,0)</f>
        <v>二类</v>
      </c>
      <c r="H13" s="28" t="s">
        <v>24</v>
      </c>
      <c r="I13" s="28" t="s">
        <v>37</v>
      </c>
      <c r="J13" s="28" t="s">
        <v>31</v>
      </c>
      <c r="K13" s="27" t="str">
        <f t="shared" si="0"/>
        <v>（含特）</v>
      </c>
      <c r="L13" s="27" t="str">
        <f t="shared" si="5"/>
        <v>二类国家级三等奖（含特）</v>
      </c>
      <c r="M13" s="31">
        <f>VLOOKUP(L13,表2.获奖金额及对应奖项!A:D,4,0)</f>
        <v>1000</v>
      </c>
      <c r="N13" s="28" t="s">
        <v>32</v>
      </c>
      <c r="O13" s="40">
        <v>0.5</v>
      </c>
      <c r="P13" s="31">
        <f t="shared" si="2"/>
        <v>500</v>
      </c>
      <c r="Q13" s="28" t="s">
        <v>28</v>
      </c>
      <c r="R13" s="45">
        <f t="shared" si="6"/>
        <v>0.5</v>
      </c>
      <c r="S13" s="31">
        <f t="shared" si="4"/>
        <v>250</v>
      </c>
      <c r="T13" s="31" t="str">
        <f>IF(COUNT(FIND({1,2,3,4,5,6,7,8,9,0},S13))&gt;0,"","仅证书")</f>
        <v/>
      </c>
    </row>
    <row r="14" ht="23.45" customHeight="1" spans="1:20">
      <c r="A14" s="27">
        <v>12</v>
      </c>
      <c r="B14" s="28" t="s">
        <v>53</v>
      </c>
      <c r="C14" s="29" t="s">
        <v>54</v>
      </c>
      <c r="D14" s="28" t="s">
        <v>22</v>
      </c>
      <c r="E14" s="28" t="s">
        <v>40</v>
      </c>
      <c r="F14" s="30">
        <v>45870</v>
      </c>
      <c r="G14" s="31" t="str">
        <f>VLOOKUP(E14,'表1.校区竞赛认定目录（2025年）'!B:C,2,0)</f>
        <v>二类</v>
      </c>
      <c r="H14" s="28" t="s">
        <v>24</v>
      </c>
      <c r="I14" s="28" t="s">
        <v>42</v>
      </c>
      <c r="J14" s="28" t="s">
        <v>26</v>
      </c>
      <c r="K14" s="27" t="str">
        <f t="shared" si="0"/>
        <v>（不含特）</v>
      </c>
      <c r="L14" s="27" t="str">
        <f t="shared" si="5"/>
        <v>二类国家级二等奖（不含特）</v>
      </c>
      <c r="M14" s="31">
        <f>VLOOKUP(L14,表2.获奖金额及对应奖项!A:D,4,0)</f>
        <v>2000</v>
      </c>
      <c r="N14" s="28" t="s">
        <v>32</v>
      </c>
      <c r="O14" s="40">
        <v>1</v>
      </c>
      <c r="P14" s="31">
        <f t="shared" si="2"/>
        <v>2000</v>
      </c>
      <c r="Q14" s="28" t="s">
        <v>33</v>
      </c>
      <c r="R14" s="45">
        <f t="shared" si="6"/>
        <v>1</v>
      </c>
      <c r="S14" s="31">
        <f t="shared" si="4"/>
        <v>2000</v>
      </c>
      <c r="T14" s="31" t="str">
        <f>IF(COUNT(FIND({1,2,3,4,5,6,7,8,9,0},S14))&gt;0,"","仅证书")</f>
        <v/>
      </c>
    </row>
    <row r="15" ht="23.45" customHeight="1" spans="1:20">
      <c r="A15" s="27">
        <v>13</v>
      </c>
      <c r="B15" s="28" t="s">
        <v>53</v>
      </c>
      <c r="C15" s="29" t="s">
        <v>54</v>
      </c>
      <c r="D15" s="28" t="s">
        <v>22</v>
      </c>
      <c r="E15" s="28" t="s">
        <v>55</v>
      </c>
      <c r="F15" s="30">
        <v>45870</v>
      </c>
      <c r="G15" s="31" t="str">
        <f>VLOOKUP(E15,'表1.校区竞赛认定目录（2025年）'!B:C,2,0)</f>
        <v>二类</v>
      </c>
      <c r="H15" s="28" t="s">
        <v>24</v>
      </c>
      <c r="I15" s="28" t="s">
        <v>42</v>
      </c>
      <c r="J15" s="28" t="s">
        <v>26</v>
      </c>
      <c r="K15" s="27" t="str">
        <f t="shared" si="0"/>
        <v>（不含特）</v>
      </c>
      <c r="L15" s="27" t="str">
        <f t="shared" si="5"/>
        <v>二类国家级二等奖（不含特）</v>
      </c>
      <c r="M15" s="31">
        <f>VLOOKUP(L15,表2.获奖金额及对应奖项!A:D,4,0)</f>
        <v>2000</v>
      </c>
      <c r="N15" s="28" t="s">
        <v>27</v>
      </c>
      <c r="O15" s="40">
        <v>1</v>
      </c>
      <c r="P15" s="31">
        <f t="shared" si="2"/>
        <v>2000</v>
      </c>
      <c r="Q15" s="28" t="s">
        <v>28</v>
      </c>
      <c r="R15" s="45">
        <f t="shared" si="6"/>
        <v>0.5</v>
      </c>
      <c r="S15" s="31">
        <f t="shared" si="4"/>
        <v>1000</v>
      </c>
      <c r="T15" s="31" t="str">
        <f>IF(COUNT(FIND({1,2,3,4,5,6,7,8,9,0},S15))&gt;0,"","仅证书")</f>
        <v/>
      </c>
    </row>
    <row r="16" ht="23.45" customHeight="1" spans="1:20">
      <c r="A16" s="27">
        <v>14</v>
      </c>
      <c r="B16" s="28" t="s">
        <v>56</v>
      </c>
      <c r="C16" s="29" t="s">
        <v>57</v>
      </c>
      <c r="D16" s="28" t="s">
        <v>22</v>
      </c>
      <c r="E16" s="28" t="s">
        <v>40</v>
      </c>
      <c r="F16" s="30">
        <v>45895</v>
      </c>
      <c r="G16" s="31" t="str">
        <f>VLOOKUP(E16,'表1.校区竞赛认定目录（2025年）'!B:C,2,0)</f>
        <v>二类</v>
      </c>
      <c r="H16" s="28" t="s">
        <v>24</v>
      </c>
      <c r="I16" s="28" t="s">
        <v>25</v>
      </c>
      <c r="J16" s="28" t="s">
        <v>26</v>
      </c>
      <c r="K16" s="27" t="str">
        <f t="shared" si="0"/>
        <v>（不含特）</v>
      </c>
      <c r="L16" s="27" t="str">
        <f t="shared" si="5"/>
        <v>二类国家级一等奖（不含特）</v>
      </c>
      <c r="M16" s="31">
        <f>VLOOKUP(L16,表2.获奖金额及对应奖项!A:D,4,0)</f>
        <v>3000</v>
      </c>
      <c r="N16" s="28" t="s">
        <v>27</v>
      </c>
      <c r="O16" s="40">
        <v>1</v>
      </c>
      <c r="P16" s="31">
        <f t="shared" si="2"/>
        <v>3000</v>
      </c>
      <c r="Q16" s="28" t="s">
        <v>33</v>
      </c>
      <c r="R16" s="45">
        <f t="shared" si="6"/>
        <v>1</v>
      </c>
      <c r="S16" s="31">
        <f t="shared" si="4"/>
        <v>3000</v>
      </c>
      <c r="T16" s="31" t="str">
        <f>IF(COUNT(FIND({1,2,3,4,5,6,7,8,9,0},S16))&gt;0,"","仅证书")</f>
        <v/>
      </c>
    </row>
    <row r="17" ht="23.45" customHeight="1" spans="1:20">
      <c r="A17" s="27">
        <v>15</v>
      </c>
      <c r="B17" s="28" t="s">
        <v>56</v>
      </c>
      <c r="C17" s="29" t="s">
        <v>57</v>
      </c>
      <c r="D17" s="28" t="s">
        <v>22</v>
      </c>
      <c r="E17" s="28" t="s">
        <v>40</v>
      </c>
      <c r="F17" s="30">
        <v>45895</v>
      </c>
      <c r="G17" s="31" t="str">
        <f>VLOOKUP(E17,'表1.校区竞赛认定目录（2025年）'!B:C,2,0)</f>
        <v>二类</v>
      </c>
      <c r="H17" s="28" t="s">
        <v>24</v>
      </c>
      <c r="I17" s="28" t="s">
        <v>37</v>
      </c>
      <c r="J17" s="28" t="s">
        <v>26</v>
      </c>
      <c r="K17" s="27" t="str">
        <f t="shared" si="0"/>
        <v>（不含特）</v>
      </c>
      <c r="L17" s="27" t="str">
        <f t="shared" si="5"/>
        <v>二类国家级三等奖（不含特）</v>
      </c>
      <c r="M17" s="31">
        <f>VLOOKUP(L17,表2.获奖金额及对应奖项!A:D,4,0)</f>
        <v>1500</v>
      </c>
      <c r="N17" s="28" t="s">
        <v>27</v>
      </c>
      <c r="O17" s="40">
        <v>1</v>
      </c>
      <c r="P17" s="31">
        <f t="shared" si="2"/>
        <v>1500</v>
      </c>
      <c r="Q17" s="28" t="s">
        <v>28</v>
      </c>
      <c r="R17" s="45">
        <f t="shared" si="6"/>
        <v>0.5</v>
      </c>
      <c r="S17" s="31">
        <f t="shared" si="4"/>
        <v>750</v>
      </c>
      <c r="T17" s="31" t="str">
        <f>IF(COUNT(FIND({1,2,3,4,5,6,7,8,9,0},S17))&gt;0,"","仅证书")</f>
        <v/>
      </c>
    </row>
    <row r="18" ht="23.45" customHeight="1" spans="1:20">
      <c r="A18" s="27">
        <v>16</v>
      </c>
      <c r="B18" s="28" t="s">
        <v>58</v>
      </c>
      <c r="C18" s="29" t="s">
        <v>59</v>
      </c>
      <c r="D18" s="28" t="s">
        <v>22</v>
      </c>
      <c r="E18" s="28" t="s">
        <v>40</v>
      </c>
      <c r="F18" s="30">
        <v>45863</v>
      </c>
      <c r="G18" s="31" t="str">
        <f>VLOOKUP(E18,'表1.校区竞赛认定目录（2025年）'!B:C,2,0)</f>
        <v>二类</v>
      </c>
      <c r="H18" s="28" t="s">
        <v>24</v>
      </c>
      <c r="I18" s="28" t="s">
        <v>37</v>
      </c>
      <c r="J18" s="28" t="s">
        <v>26</v>
      </c>
      <c r="K18" s="27" t="str">
        <f t="shared" si="0"/>
        <v>（不含特）</v>
      </c>
      <c r="L18" s="27" t="str">
        <f t="shared" si="5"/>
        <v>二类国家级三等奖（不含特）</v>
      </c>
      <c r="M18" s="31">
        <f>VLOOKUP(L18,表2.获奖金额及对应奖项!A:D,4,0)</f>
        <v>1500</v>
      </c>
      <c r="N18" s="28" t="s">
        <v>27</v>
      </c>
      <c r="O18" s="40">
        <v>1</v>
      </c>
      <c r="P18" s="31">
        <f t="shared" si="2"/>
        <v>1500</v>
      </c>
      <c r="Q18" s="28" t="s">
        <v>33</v>
      </c>
      <c r="R18" s="45">
        <f t="shared" si="6"/>
        <v>1</v>
      </c>
      <c r="S18" s="31">
        <f t="shared" si="4"/>
        <v>1500</v>
      </c>
      <c r="T18" s="31" t="str">
        <f>IF(COUNT(FIND({1,2,3,4,5,6,7,8,9,0},S18))&gt;0,"","仅证书")</f>
        <v/>
      </c>
    </row>
    <row r="19" ht="23.45" customHeight="1" spans="1:20">
      <c r="A19" s="27">
        <v>17</v>
      </c>
      <c r="B19" s="28" t="s">
        <v>58</v>
      </c>
      <c r="C19" s="29" t="s">
        <v>59</v>
      </c>
      <c r="D19" s="28" t="s">
        <v>22</v>
      </c>
      <c r="E19" s="28" t="s">
        <v>60</v>
      </c>
      <c r="F19" s="30">
        <v>45807</v>
      </c>
      <c r="G19" s="31" t="str">
        <f>VLOOKUP(E19,'表1.校区竞赛认定目录（2025年）'!B:C,2,0)</f>
        <v>二类</v>
      </c>
      <c r="H19" s="28" t="s">
        <v>30</v>
      </c>
      <c r="I19" s="28" t="s">
        <v>25</v>
      </c>
      <c r="J19" s="28" t="s">
        <v>26</v>
      </c>
      <c r="K19" s="27" t="str">
        <f t="shared" si="0"/>
        <v>（不含特）</v>
      </c>
      <c r="L19" s="27" t="str">
        <f t="shared" si="5"/>
        <v>二类省部级一等奖（不含特）</v>
      </c>
      <c r="M19" s="31">
        <f>VLOOKUP(L19,表2.获奖金额及对应奖项!A:D,4,0)</f>
        <v>800</v>
      </c>
      <c r="N19" s="28" t="s">
        <v>32</v>
      </c>
      <c r="O19" s="40">
        <v>1</v>
      </c>
      <c r="P19" s="31">
        <f t="shared" si="2"/>
        <v>800</v>
      </c>
      <c r="Q19" s="28" t="s">
        <v>28</v>
      </c>
      <c r="R19" s="45">
        <f t="shared" si="6"/>
        <v>0.5</v>
      </c>
      <c r="S19" s="31">
        <f t="shared" si="4"/>
        <v>400</v>
      </c>
      <c r="T19" s="31" t="str">
        <f>IF(COUNT(FIND({1,2,3,4,5,6,7,8,9,0},S19))&gt;0,"","仅证书")</f>
        <v/>
      </c>
    </row>
    <row r="20" ht="23.45" customHeight="1" spans="1:20">
      <c r="A20" s="27">
        <v>18</v>
      </c>
      <c r="B20" s="28" t="s">
        <v>61</v>
      </c>
      <c r="C20" s="29" t="s">
        <v>62</v>
      </c>
      <c r="D20" s="28" t="s">
        <v>22</v>
      </c>
      <c r="E20" s="28" t="s">
        <v>63</v>
      </c>
      <c r="F20" s="30">
        <v>45566</v>
      </c>
      <c r="G20" s="31" t="str">
        <f>VLOOKUP(E20,'表1.校区竞赛认定目录（2025年）'!B:C,2,0)</f>
        <v>一类</v>
      </c>
      <c r="H20" s="28" t="s">
        <v>24</v>
      </c>
      <c r="I20" s="28" t="s">
        <v>42</v>
      </c>
      <c r="J20" s="28" t="s">
        <v>31</v>
      </c>
      <c r="K20" s="27" t="str">
        <f t="shared" si="0"/>
        <v>（含特）</v>
      </c>
      <c r="L20" s="27" t="str">
        <f t="shared" si="5"/>
        <v>一类国家级二等奖（含特）</v>
      </c>
      <c r="M20" s="31">
        <f>VLOOKUP(L20,表2.获奖金额及对应奖项!A:D,4,0)</f>
        <v>2000</v>
      </c>
      <c r="N20" s="28" t="s">
        <v>32</v>
      </c>
      <c r="O20" s="40">
        <v>0.5</v>
      </c>
      <c r="P20" s="31">
        <f t="shared" si="2"/>
        <v>1000</v>
      </c>
      <c r="Q20" s="28" t="s">
        <v>28</v>
      </c>
      <c r="R20" s="45">
        <f t="shared" si="6"/>
        <v>0.5</v>
      </c>
      <c r="S20" s="31">
        <f t="shared" si="4"/>
        <v>500</v>
      </c>
      <c r="T20" s="31" t="str">
        <f>IF(COUNT(FIND({1,2,3,4,5,6,7,8,9,0},S20))&gt;0,"","仅证书")</f>
        <v/>
      </c>
    </row>
    <row r="21" ht="23.45" customHeight="1" spans="1:20">
      <c r="A21" s="27">
        <v>19</v>
      </c>
      <c r="B21" s="28" t="s">
        <v>61</v>
      </c>
      <c r="C21" s="29" t="s">
        <v>62</v>
      </c>
      <c r="D21" s="28" t="s">
        <v>22</v>
      </c>
      <c r="E21" s="28" t="s">
        <v>64</v>
      </c>
      <c r="F21" s="30">
        <v>45870</v>
      </c>
      <c r="G21" s="31" t="str">
        <f>VLOOKUP(E21,'表1.校区竞赛认定目录（2025年）'!B:C,2,0)</f>
        <v>二类</v>
      </c>
      <c r="H21" s="28" t="s">
        <v>24</v>
      </c>
      <c r="I21" s="28" t="s">
        <v>42</v>
      </c>
      <c r="J21" s="28" t="s">
        <v>26</v>
      </c>
      <c r="K21" s="27" t="str">
        <f t="shared" si="0"/>
        <v>（不含特）</v>
      </c>
      <c r="L21" s="27" t="str">
        <f t="shared" si="5"/>
        <v>二类国家级二等奖（不含特）</v>
      </c>
      <c r="M21" s="31">
        <f>VLOOKUP(L21,表2.获奖金额及对应奖项!A:D,4,0)</f>
        <v>2000</v>
      </c>
      <c r="N21" s="28" t="s">
        <v>32</v>
      </c>
      <c r="O21" s="40">
        <v>1</v>
      </c>
      <c r="P21" s="31">
        <f t="shared" si="2"/>
        <v>2000</v>
      </c>
      <c r="Q21" s="28" t="s">
        <v>33</v>
      </c>
      <c r="R21" s="45">
        <f t="shared" si="6"/>
        <v>1</v>
      </c>
      <c r="S21" s="31">
        <f t="shared" si="4"/>
        <v>2000</v>
      </c>
      <c r="T21" s="31" t="str">
        <f>IF(COUNT(FIND({1,2,3,4,5,6,7,8,9,0},S21))&gt;0,"","仅证书")</f>
        <v/>
      </c>
    </row>
    <row r="22" ht="23.45" customHeight="1" spans="1:20">
      <c r="A22" s="27">
        <v>20</v>
      </c>
      <c r="B22" s="28" t="s">
        <v>65</v>
      </c>
      <c r="C22" s="29" t="s">
        <v>66</v>
      </c>
      <c r="D22" s="28" t="s">
        <v>22</v>
      </c>
      <c r="E22" s="28" t="s">
        <v>67</v>
      </c>
      <c r="F22" s="30">
        <v>45627</v>
      </c>
      <c r="G22" s="31" t="str">
        <f>VLOOKUP(E22,'表1.校区竞赛认定目录（2025年）'!B:C,2,0)</f>
        <v>二类</v>
      </c>
      <c r="H22" s="28" t="s">
        <v>24</v>
      </c>
      <c r="I22" s="28" t="s">
        <v>25</v>
      </c>
      <c r="J22" s="28" t="s">
        <v>26</v>
      </c>
      <c r="K22" s="27" t="str">
        <f t="shared" si="0"/>
        <v>（不含特）</v>
      </c>
      <c r="L22" s="27" t="str">
        <f t="shared" si="5"/>
        <v>二类国家级一等奖（不含特）</v>
      </c>
      <c r="M22" s="31">
        <f>VLOOKUP(L22,表2.获奖金额及对应奖项!A:D,4,0)</f>
        <v>3000</v>
      </c>
      <c r="N22" s="28" t="s">
        <v>32</v>
      </c>
      <c r="O22" s="40">
        <v>1</v>
      </c>
      <c r="P22" s="31">
        <f t="shared" si="2"/>
        <v>3000</v>
      </c>
      <c r="Q22" s="28" t="s">
        <v>33</v>
      </c>
      <c r="R22" s="45">
        <f t="shared" si="6"/>
        <v>1</v>
      </c>
      <c r="S22" s="31">
        <f t="shared" si="4"/>
        <v>3000</v>
      </c>
      <c r="T22" s="31" t="str">
        <f>IF(COUNT(FIND({1,2,3,4,5,6,7,8,9,0},S22))&gt;0,"","仅证书")</f>
        <v/>
      </c>
    </row>
    <row r="23" ht="23.45" customHeight="1" spans="1:20">
      <c r="A23" s="27">
        <v>21</v>
      </c>
      <c r="B23" s="28" t="s">
        <v>65</v>
      </c>
      <c r="C23" s="29" t="s">
        <v>66</v>
      </c>
      <c r="D23" s="28" t="s">
        <v>22</v>
      </c>
      <c r="E23" s="28" t="s">
        <v>68</v>
      </c>
      <c r="F23" s="30">
        <v>45607</v>
      </c>
      <c r="G23" s="31" t="str">
        <f>VLOOKUP(E23,'表1.校区竞赛认定目录（2025年）'!B:C,2,0)</f>
        <v>二类</v>
      </c>
      <c r="H23" s="28" t="s">
        <v>24</v>
      </c>
      <c r="I23" s="28" t="s">
        <v>42</v>
      </c>
      <c r="J23" s="28" t="s">
        <v>26</v>
      </c>
      <c r="K23" s="27" t="str">
        <f t="shared" si="0"/>
        <v>（不含特）</v>
      </c>
      <c r="L23" s="27" t="str">
        <f t="shared" si="5"/>
        <v>二类国家级二等奖（不含特）</v>
      </c>
      <c r="M23" s="31">
        <f>VLOOKUP(L23,表2.获奖金额及对应奖项!A:D,4,0)</f>
        <v>2000</v>
      </c>
      <c r="N23" s="28" t="s">
        <v>32</v>
      </c>
      <c r="O23" s="40">
        <v>1</v>
      </c>
      <c r="P23" s="31">
        <f t="shared" si="2"/>
        <v>2000</v>
      </c>
      <c r="Q23" s="28" t="s">
        <v>28</v>
      </c>
      <c r="R23" s="45">
        <f t="shared" si="6"/>
        <v>0.5</v>
      </c>
      <c r="S23" s="31">
        <f t="shared" si="4"/>
        <v>1000</v>
      </c>
      <c r="T23" s="31" t="str">
        <f>IF(COUNT(FIND({1,2,3,4,5,6,7,8,9,0},S23))&gt;0,"","仅证书")</f>
        <v/>
      </c>
    </row>
    <row r="24" ht="23.45" customHeight="1" spans="1:20">
      <c r="A24" s="27">
        <v>22</v>
      </c>
      <c r="B24" s="28" t="s">
        <v>69</v>
      </c>
      <c r="C24" s="29" t="s">
        <v>70</v>
      </c>
      <c r="D24" s="28" t="s">
        <v>22</v>
      </c>
      <c r="E24" s="28" t="s">
        <v>36</v>
      </c>
      <c r="F24" s="30">
        <v>45831</v>
      </c>
      <c r="G24" s="31" t="str">
        <f>VLOOKUP(E24,'表1.校区竞赛认定目录（2025年）'!B:C,2,0)</f>
        <v>二类</v>
      </c>
      <c r="H24" s="28" t="s">
        <v>24</v>
      </c>
      <c r="I24" s="28" t="s">
        <v>42</v>
      </c>
      <c r="J24" s="28" t="s">
        <v>26</v>
      </c>
      <c r="K24" s="27" t="str">
        <f t="shared" si="0"/>
        <v>（不含特）</v>
      </c>
      <c r="L24" s="27" t="str">
        <f t="shared" si="5"/>
        <v>二类国家级二等奖（不含特）</v>
      </c>
      <c r="M24" s="31">
        <f>VLOOKUP(L24,表2.获奖金额及对应奖项!A:D,4,0)</f>
        <v>2000</v>
      </c>
      <c r="N24" s="28" t="s">
        <v>32</v>
      </c>
      <c r="O24" s="40">
        <v>1</v>
      </c>
      <c r="P24" s="31">
        <f t="shared" si="2"/>
        <v>2000</v>
      </c>
      <c r="Q24" s="28" t="s">
        <v>33</v>
      </c>
      <c r="R24" s="45">
        <f t="shared" si="6"/>
        <v>1</v>
      </c>
      <c r="S24" s="31">
        <f t="shared" si="4"/>
        <v>2000</v>
      </c>
      <c r="T24" s="31" t="str">
        <f>IF(COUNT(FIND({1,2,3,4,5,6,7,8,9,0},S24))&gt;0,"","仅证书")</f>
        <v/>
      </c>
    </row>
    <row r="25" ht="23.45" customHeight="1" spans="1:20">
      <c r="A25" s="27">
        <v>23</v>
      </c>
      <c r="B25" s="28" t="s">
        <v>69</v>
      </c>
      <c r="C25" s="28">
        <v>2020592215</v>
      </c>
      <c r="D25" s="28" t="s">
        <v>22</v>
      </c>
      <c r="E25" s="28" t="s">
        <v>36</v>
      </c>
      <c r="F25" s="30">
        <v>45831</v>
      </c>
      <c r="G25" s="31" t="str">
        <f>VLOOKUP(E25,'表1.校区竞赛认定目录（2025年）'!B:C,2,0)</f>
        <v>二类</v>
      </c>
      <c r="H25" s="28" t="s">
        <v>30</v>
      </c>
      <c r="I25" s="28" t="s">
        <v>25</v>
      </c>
      <c r="J25" s="28" t="s">
        <v>26</v>
      </c>
      <c r="K25" s="27" t="str">
        <f t="shared" si="0"/>
        <v>（不含特）</v>
      </c>
      <c r="L25" s="27" t="str">
        <f t="shared" si="5"/>
        <v>二类省部级一等奖（不含特）</v>
      </c>
      <c r="M25" s="31">
        <f>VLOOKUP(L25,表2.获奖金额及对应奖项!A:D,4,0)</f>
        <v>800</v>
      </c>
      <c r="N25" s="28" t="s">
        <v>27</v>
      </c>
      <c r="O25" s="40">
        <v>1</v>
      </c>
      <c r="P25" s="31">
        <f t="shared" si="2"/>
        <v>800</v>
      </c>
      <c r="Q25" s="28" t="s">
        <v>28</v>
      </c>
      <c r="R25" s="45">
        <f t="shared" si="6"/>
        <v>0.5</v>
      </c>
      <c r="S25" s="31">
        <f t="shared" si="4"/>
        <v>400</v>
      </c>
      <c r="T25" s="31" t="str">
        <f>IF(COUNT(FIND({1,2,3,4,5,6,7,8,9,0},S25))&gt;0,"","仅证书")</f>
        <v/>
      </c>
    </row>
    <row r="26" ht="23.45" customHeight="1" spans="1:20">
      <c r="A26" s="27">
        <v>24</v>
      </c>
      <c r="B26" s="28" t="s">
        <v>71</v>
      </c>
      <c r="C26" s="29" t="s">
        <v>72</v>
      </c>
      <c r="D26" s="28" t="s">
        <v>22</v>
      </c>
      <c r="E26" s="28" t="s">
        <v>73</v>
      </c>
      <c r="F26" s="30">
        <v>45870</v>
      </c>
      <c r="G26" s="31" t="str">
        <f>VLOOKUP(E26,'表1.校区竞赛认定目录（2025年）'!B:C,2,0)</f>
        <v>二类</v>
      </c>
      <c r="H26" s="28" t="s">
        <v>24</v>
      </c>
      <c r="I26" s="28" t="s">
        <v>42</v>
      </c>
      <c r="J26" s="28" t="s">
        <v>31</v>
      </c>
      <c r="K26" s="27" t="str">
        <f t="shared" si="0"/>
        <v>（含特）</v>
      </c>
      <c r="L26" s="27" t="str">
        <f t="shared" si="5"/>
        <v>二类国家级二等奖（含特）</v>
      </c>
      <c r="M26" s="31">
        <f>VLOOKUP(L26,表2.获奖金额及对应奖项!A:D,4,0)</f>
        <v>1500</v>
      </c>
      <c r="N26" s="28" t="s">
        <v>32</v>
      </c>
      <c r="O26" s="40">
        <v>1</v>
      </c>
      <c r="P26" s="31">
        <f t="shared" si="2"/>
        <v>1500</v>
      </c>
      <c r="Q26" s="28" t="s">
        <v>33</v>
      </c>
      <c r="R26" s="45">
        <f t="shared" si="6"/>
        <v>1</v>
      </c>
      <c r="S26" s="31">
        <f t="shared" si="4"/>
        <v>1500</v>
      </c>
      <c r="T26" s="31" t="str">
        <f>IF(COUNT(FIND({1,2,3,4,5,6,7,8,9,0},S26))&gt;0,"","仅证书")</f>
        <v/>
      </c>
    </row>
    <row r="27" ht="23.45" customHeight="1" spans="1:20">
      <c r="A27" s="27">
        <v>25</v>
      </c>
      <c r="B27" s="28" t="s">
        <v>71</v>
      </c>
      <c r="C27" s="29" t="s">
        <v>72</v>
      </c>
      <c r="D27" s="28" t="s">
        <v>22</v>
      </c>
      <c r="E27" s="32" t="s">
        <v>74</v>
      </c>
      <c r="F27" s="30">
        <v>45870</v>
      </c>
      <c r="G27" s="31" t="e">
        <f>VLOOKUP(E27,'表1.校区竞赛认定目录（2025年）'!B:C,2,0)</f>
        <v>#N/A</v>
      </c>
      <c r="H27" s="28" t="s">
        <v>24</v>
      </c>
      <c r="I27" s="28" t="s">
        <v>25</v>
      </c>
      <c r="J27" s="28" t="s">
        <v>26</v>
      </c>
      <c r="K27" s="27" t="str">
        <f t="shared" si="0"/>
        <v>（不含特）</v>
      </c>
      <c r="L27" s="27" t="e">
        <f t="shared" si="5"/>
        <v>#N/A</v>
      </c>
      <c r="M27" s="31" t="e">
        <f>VLOOKUP(L27,表2.获奖金额及对应奖项!A:D,4,0)</f>
        <v>#N/A</v>
      </c>
      <c r="N27" s="28" t="s">
        <v>32</v>
      </c>
      <c r="O27" s="40">
        <v>1</v>
      </c>
      <c r="P27" s="31" t="e">
        <f t="shared" si="2"/>
        <v>#N/A</v>
      </c>
      <c r="Q27" s="28" t="s">
        <v>28</v>
      </c>
      <c r="R27" s="45">
        <f t="shared" si="6"/>
        <v>0.5</v>
      </c>
      <c r="S27" s="31" t="e">
        <f t="shared" si="4"/>
        <v>#N/A</v>
      </c>
      <c r="T27" s="31" t="str">
        <f>IF(COUNT(FIND({1,2,3,4,5,6,7,8,9,0},S27))&gt;0,"","仅证书")</f>
        <v>仅证书</v>
      </c>
    </row>
    <row r="28" ht="23.45" customHeight="1" spans="1:20">
      <c r="A28" s="27">
        <v>26</v>
      </c>
      <c r="B28" s="28" t="s">
        <v>75</v>
      </c>
      <c r="C28" s="28">
        <v>2021592219</v>
      </c>
      <c r="D28" s="28" t="s">
        <v>22</v>
      </c>
      <c r="E28" s="28" t="s">
        <v>76</v>
      </c>
      <c r="F28" s="33" t="s">
        <v>77</v>
      </c>
      <c r="G28" s="31" t="str">
        <f>VLOOKUP(E28,'表1.校区竞赛认定目录（2025年）'!B:C,2,0)</f>
        <v>二类</v>
      </c>
      <c r="H28" s="28" t="s">
        <v>30</v>
      </c>
      <c r="I28" s="28" t="s">
        <v>42</v>
      </c>
      <c r="J28" s="28" t="s">
        <v>26</v>
      </c>
      <c r="K28" s="27" t="str">
        <f t="shared" si="0"/>
        <v>（不含特）</v>
      </c>
      <c r="L28" s="27" t="str">
        <f t="shared" si="5"/>
        <v>二类省部级二等奖（不含特）</v>
      </c>
      <c r="M28" s="31">
        <f>VLOOKUP(L28,表2.获奖金额及对应奖项!A:D,4,0)</f>
        <v>600</v>
      </c>
      <c r="N28" s="28" t="s">
        <v>32</v>
      </c>
      <c r="O28" s="40">
        <v>1</v>
      </c>
      <c r="P28" s="31">
        <f t="shared" si="2"/>
        <v>600</v>
      </c>
      <c r="Q28" s="28" t="s">
        <v>33</v>
      </c>
      <c r="R28" s="45">
        <f t="shared" si="6"/>
        <v>1</v>
      </c>
      <c r="S28" s="31">
        <f t="shared" si="4"/>
        <v>600</v>
      </c>
      <c r="T28" s="31" t="str">
        <f>IF(COUNT(FIND({1,2,3,4,5,6,7,8,9,0},S28))&gt;0,"","仅证书")</f>
        <v/>
      </c>
    </row>
    <row r="29" ht="23.45" customHeight="1" spans="1:20">
      <c r="A29" s="27">
        <v>27</v>
      </c>
      <c r="B29" s="28" t="s">
        <v>78</v>
      </c>
      <c r="C29" s="28">
        <v>2023561002</v>
      </c>
      <c r="D29" s="28" t="s">
        <v>22</v>
      </c>
      <c r="E29" s="28" t="s">
        <v>79</v>
      </c>
      <c r="F29" s="30">
        <v>45870</v>
      </c>
      <c r="G29" s="31" t="str">
        <f>VLOOKUP(E29,'表1.校区竞赛认定目录（2025年）'!B:C,2,0)</f>
        <v>二类</v>
      </c>
      <c r="H29" s="28" t="s">
        <v>24</v>
      </c>
      <c r="I29" s="28" t="s">
        <v>37</v>
      </c>
      <c r="J29" s="28" t="s">
        <v>26</v>
      </c>
      <c r="K29" s="27" t="str">
        <f t="shared" si="0"/>
        <v>（不含特）</v>
      </c>
      <c r="L29" s="27" t="str">
        <f t="shared" si="5"/>
        <v>二类国家级三等奖（不含特）</v>
      </c>
      <c r="M29" s="31">
        <f>VLOOKUP(L29,表2.获奖金额及对应奖项!A:D,4,0)</f>
        <v>1500</v>
      </c>
      <c r="N29" s="28" t="s">
        <v>27</v>
      </c>
      <c r="O29" s="28">
        <v>1</v>
      </c>
      <c r="P29" s="31">
        <f t="shared" si="2"/>
        <v>1500</v>
      </c>
      <c r="Q29" s="28" t="s">
        <v>33</v>
      </c>
      <c r="R29" s="45">
        <f t="shared" si="6"/>
        <v>1</v>
      </c>
      <c r="S29" s="31">
        <f t="shared" si="4"/>
        <v>1500</v>
      </c>
      <c r="T29" s="31" t="str">
        <f>IF(COUNT(FIND({1,2,3,4,5,6,7,8,9,0},S29))&gt;0,"","仅证书")</f>
        <v/>
      </c>
    </row>
    <row r="30" ht="23.45" customHeight="1" spans="1:20">
      <c r="A30" s="27">
        <v>28</v>
      </c>
      <c r="B30" s="28" t="s">
        <v>80</v>
      </c>
      <c r="C30" s="29" t="s">
        <v>81</v>
      </c>
      <c r="D30" s="28" t="s">
        <v>22</v>
      </c>
      <c r="E30" s="28" t="s">
        <v>40</v>
      </c>
      <c r="F30" s="33" t="s">
        <v>82</v>
      </c>
      <c r="G30" s="31" t="str">
        <f>VLOOKUP(E30,'表1.校区竞赛认定目录（2025年）'!B:C,2,0)</f>
        <v>二类</v>
      </c>
      <c r="H30" s="28" t="s">
        <v>24</v>
      </c>
      <c r="I30" s="28" t="s">
        <v>25</v>
      </c>
      <c r="J30" s="28" t="s">
        <v>26</v>
      </c>
      <c r="K30" s="27" t="str">
        <f t="shared" si="0"/>
        <v>（不含特）</v>
      </c>
      <c r="L30" s="27" t="str">
        <f t="shared" si="5"/>
        <v>二类国家级一等奖（不含特）</v>
      </c>
      <c r="M30" s="31">
        <f>VLOOKUP(L30,表2.获奖金额及对应奖项!A:D,4,0)</f>
        <v>3000</v>
      </c>
      <c r="N30" s="28" t="s">
        <v>27</v>
      </c>
      <c r="O30" s="40">
        <v>1</v>
      </c>
      <c r="P30" s="31">
        <f t="shared" si="2"/>
        <v>3000</v>
      </c>
      <c r="Q30" s="28" t="s">
        <v>33</v>
      </c>
      <c r="R30" s="45">
        <f t="shared" si="6"/>
        <v>1</v>
      </c>
      <c r="S30" s="31">
        <f t="shared" si="4"/>
        <v>3000</v>
      </c>
      <c r="T30" s="31" t="str">
        <f>IF(COUNT(FIND({1,2,3,4,5,6,7,8,9,0},S30))&gt;0,"","仅证书")</f>
        <v/>
      </c>
    </row>
    <row r="31" ht="23.45" customHeight="1" spans="1:20">
      <c r="A31" s="27">
        <v>29</v>
      </c>
      <c r="B31" s="28" t="s">
        <v>80</v>
      </c>
      <c r="C31" s="29" t="s">
        <v>81</v>
      </c>
      <c r="D31" s="28" t="s">
        <v>22</v>
      </c>
      <c r="E31" s="28" t="s">
        <v>40</v>
      </c>
      <c r="F31" s="33" t="s">
        <v>82</v>
      </c>
      <c r="G31" s="31" t="str">
        <f>VLOOKUP(E31,'表1.校区竞赛认定目录（2025年）'!B:C,2,0)</f>
        <v>二类</v>
      </c>
      <c r="H31" s="28" t="s">
        <v>24</v>
      </c>
      <c r="I31" s="28" t="s">
        <v>42</v>
      </c>
      <c r="J31" s="28" t="s">
        <v>26</v>
      </c>
      <c r="K31" s="27" t="str">
        <f t="shared" si="0"/>
        <v>（不含特）</v>
      </c>
      <c r="L31" s="27" t="str">
        <f t="shared" si="5"/>
        <v>二类国家级二等奖（不含特）</v>
      </c>
      <c r="M31" s="31">
        <f>VLOOKUP(L31,表2.获奖金额及对应奖项!A:D,4,0)</f>
        <v>2000</v>
      </c>
      <c r="N31" s="28" t="s">
        <v>27</v>
      </c>
      <c r="O31" s="40">
        <v>1</v>
      </c>
      <c r="P31" s="31">
        <f t="shared" si="2"/>
        <v>2000</v>
      </c>
      <c r="Q31" s="28" t="s">
        <v>28</v>
      </c>
      <c r="R31" s="45">
        <f t="shared" si="6"/>
        <v>0.5</v>
      </c>
      <c r="S31" s="31">
        <f t="shared" si="4"/>
        <v>1000</v>
      </c>
      <c r="T31" s="31" t="str">
        <f>IF(COUNT(FIND({1,2,3,4,5,6,7,8,9,0},S31))&gt;0,"","仅证书")</f>
        <v/>
      </c>
    </row>
    <row r="32" ht="23.45" customHeight="1" spans="1:20">
      <c r="A32" s="27">
        <v>30</v>
      </c>
      <c r="B32" s="28" t="s">
        <v>83</v>
      </c>
      <c r="C32" s="29" t="s">
        <v>84</v>
      </c>
      <c r="D32" s="28" t="s">
        <v>22</v>
      </c>
      <c r="E32" s="28" t="s">
        <v>85</v>
      </c>
      <c r="F32" s="30">
        <v>45870</v>
      </c>
      <c r="G32" s="31" t="str">
        <f>VLOOKUP(E32,'表1.校区竞赛认定目录（2025年）'!B:C,2,0)</f>
        <v>二类</v>
      </c>
      <c r="H32" s="28" t="s">
        <v>24</v>
      </c>
      <c r="I32" s="28" t="s">
        <v>37</v>
      </c>
      <c r="J32" s="28" t="s">
        <v>26</v>
      </c>
      <c r="K32" s="27" t="str">
        <f t="shared" si="0"/>
        <v>（不含特）</v>
      </c>
      <c r="L32" s="27" t="str">
        <f t="shared" si="5"/>
        <v>二类国家级三等奖（不含特）</v>
      </c>
      <c r="M32" s="31">
        <f>VLOOKUP(L32,表2.获奖金额及对应奖项!A:D,4,0)</f>
        <v>1500</v>
      </c>
      <c r="N32" s="28" t="s">
        <v>27</v>
      </c>
      <c r="O32" s="40">
        <v>1</v>
      </c>
      <c r="P32" s="31">
        <f t="shared" si="2"/>
        <v>1500</v>
      </c>
      <c r="Q32" s="28" t="s">
        <v>28</v>
      </c>
      <c r="R32" s="45">
        <f t="shared" si="6"/>
        <v>0.5</v>
      </c>
      <c r="S32" s="31">
        <f t="shared" si="4"/>
        <v>750</v>
      </c>
      <c r="T32" s="31" t="str">
        <f>IF(COUNT(FIND({1,2,3,4,5,6,7,8,9,0},S32))&gt;0,"","仅证书")</f>
        <v/>
      </c>
    </row>
    <row r="33" ht="23.45" customHeight="1" spans="1:20">
      <c r="A33" s="27">
        <v>31</v>
      </c>
      <c r="B33" s="28" t="s">
        <v>83</v>
      </c>
      <c r="C33" s="29" t="s">
        <v>84</v>
      </c>
      <c r="D33" s="28" t="s">
        <v>22</v>
      </c>
      <c r="E33" s="28" t="s">
        <v>85</v>
      </c>
      <c r="F33" s="30">
        <v>45870</v>
      </c>
      <c r="G33" s="31" t="str">
        <f>VLOOKUP(E33,'表1.校区竞赛认定目录（2025年）'!B:C,2,0)</f>
        <v>二类</v>
      </c>
      <c r="H33" s="28" t="s">
        <v>24</v>
      </c>
      <c r="I33" s="28" t="s">
        <v>37</v>
      </c>
      <c r="J33" s="28" t="s">
        <v>26</v>
      </c>
      <c r="K33" s="27" t="str">
        <f t="shared" ref="K33:K64" si="7">_xlfn.IFS(J33="是","（含特）",J33="否","（不含特）")</f>
        <v>（不含特）</v>
      </c>
      <c r="L33" s="27" t="str">
        <f t="shared" si="5"/>
        <v>二类国家级三等奖（不含特）</v>
      </c>
      <c r="M33" s="31">
        <f>VLOOKUP(L33,表2.获奖金额及对应奖项!A:D,4,0)</f>
        <v>1500</v>
      </c>
      <c r="N33" s="28" t="s">
        <v>27</v>
      </c>
      <c r="O33" s="40">
        <v>1</v>
      </c>
      <c r="P33" s="31">
        <f t="shared" si="2"/>
        <v>1500</v>
      </c>
      <c r="Q33" s="28" t="s">
        <v>33</v>
      </c>
      <c r="R33" s="45">
        <f t="shared" si="6"/>
        <v>1</v>
      </c>
      <c r="S33" s="31">
        <f t="shared" si="4"/>
        <v>1500</v>
      </c>
      <c r="T33" s="31" t="str">
        <f>IF(COUNT(FIND({1,2,3,4,5,6,7,8,9,0},S33))&gt;0,"","仅证书")</f>
        <v/>
      </c>
    </row>
    <row r="34" ht="23.45" customHeight="1" spans="1:20">
      <c r="A34" s="27">
        <v>32</v>
      </c>
      <c r="B34" s="28" t="s">
        <v>86</v>
      </c>
      <c r="C34" s="29" t="s">
        <v>87</v>
      </c>
      <c r="D34" s="28" t="s">
        <v>22</v>
      </c>
      <c r="E34" s="28" t="s">
        <v>63</v>
      </c>
      <c r="F34" s="30">
        <v>45627</v>
      </c>
      <c r="G34" s="31" t="str">
        <f>VLOOKUP(E34,'表1.校区竞赛认定目录（2025年）'!B:C,2,0)</f>
        <v>一类</v>
      </c>
      <c r="H34" s="28" t="s">
        <v>24</v>
      </c>
      <c r="I34" s="28" t="s">
        <v>42</v>
      </c>
      <c r="J34" s="28" t="s">
        <v>31</v>
      </c>
      <c r="K34" s="27" t="str">
        <f t="shared" si="7"/>
        <v>（含特）</v>
      </c>
      <c r="L34" s="27" t="str">
        <f t="shared" si="5"/>
        <v>一类国家级二等奖（含特）</v>
      </c>
      <c r="M34" s="31">
        <f>VLOOKUP(L34,表2.获奖金额及对应奖项!A:D,4,0)</f>
        <v>2000</v>
      </c>
      <c r="N34" s="28" t="s">
        <v>32</v>
      </c>
      <c r="O34" s="40">
        <v>0.5</v>
      </c>
      <c r="P34" s="31">
        <f t="shared" si="2"/>
        <v>1000</v>
      </c>
      <c r="Q34" s="28" t="s">
        <v>33</v>
      </c>
      <c r="R34" s="45">
        <f t="shared" si="6"/>
        <v>1</v>
      </c>
      <c r="S34" s="31">
        <f t="shared" ref="S34:S65" si="8">O34*M34*R34</f>
        <v>1000</v>
      </c>
      <c r="T34" s="31" t="str">
        <f>IF(COUNT(FIND({1,2,3,4,5,6,7,8,9,0},S34))&gt;0,"","仅证书")</f>
        <v/>
      </c>
    </row>
    <row r="35" ht="23.45" customHeight="1" spans="1:20">
      <c r="A35" s="27">
        <v>33</v>
      </c>
      <c r="B35" s="28" t="s">
        <v>88</v>
      </c>
      <c r="C35" s="29" t="s">
        <v>89</v>
      </c>
      <c r="D35" s="28" t="s">
        <v>22</v>
      </c>
      <c r="E35" s="28" t="s">
        <v>90</v>
      </c>
      <c r="F35" s="30">
        <v>45868</v>
      </c>
      <c r="G35" s="31" t="str">
        <f>VLOOKUP(E35,'表1.校区竞赛认定目录（2025年）'!B:C,2,0)</f>
        <v>二类</v>
      </c>
      <c r="H35" s="28" t="s">
        <v>24</v>
      </c>
      <c r="I35" s="28" t="s">
        <v>37</v>
      </c>
      <c r="J35" s="28" t="s">
        <v>31</v>
      </c>
      <c r="K35" s="27" t="str">
        <f t="shared" si="7"/>
        <v>（含特）</v>
      </c>
      <c r="L35" s="27" t="str">
        <f t="shared" si="5"/>
        <v>二类国家级三等奖（含特）</v>
      </c>
      <c r="M35" s="31">
        <f>VLOOKUP(L35,表2.获奖金额及对应奖项!A:D,4,0)</f>
        <v>1000</v>
      </c>
      <c r="N35" s="28" t="s">
        <v>27</v>
      </c>
      <c r="O35" s="40">
        <v>1</v>
      </c>
      <c r="P35" s="31">
        <f t="shared" ref="P35:P66" si="9">M35*O35</f>
        <v>1000</v>
      </c>
      <c r="Q35" s="28" t="s">
        <v>33</v>
      </c>
      <c r="R35" s="45">
        <f t="shared" si="6"/>
        <v>1</v>
      </c>
      <c r="S35" s="31">
        <f t="shared" si="8"/>
        <v>1000</v>
      </c>
      <c r="T35" s="31" t="str">
        <f>IF(COUNT(FIND({1,2,3,4,5,6,7,8,9,0},S35))&gt;0,"","仅证书")</f>
        <v/>
      </c>
    </row>
    <row r="36" ht="23.45" customHeight="1" spans="1:20">
      <c r="A36" s="27">
        <v>34</v>
      </c>
      <c r="B36" s="28" t="s">
        <v>88</v>
      </c>
      <c r="C36" s="29" t="s">
        <v>89</v>
      </c>
      <c r="D36" s="28" t="s">
        <v>22</v>
      </c>
      <c r="E36" s="28" t="s">
        <v>90</v>
      </c>
      <c r="F36" s="28" t="s">
        <v>91</v>
      </c>
      <c r="G36" s="31" t="str">
        <f>VLOOKUP(E36,'表1.校区竞赛认定目录（2025年）'!B:C,2,0)</f>
        <v>二类</v>
      </c>
      <c r="H36" s="28" t="s">
        <v>30</v>
      </c>
      <c r="I36" s="28" t="s">
        <v>42</v>
      </c>
      <c r="J36" s="28" t="s">
        <v>26</v>
      </c>
      <c r="K36" s="27" t="str">
        <f t="shared" si="7"/>
        <v>（不含特）</v>
      </c>
      <c r="L36" s="27" t="str">
        <f t="shared" si="5"/>
        <v>二类省部级二等奖（不含特）</v>
      </c>
      <c r="M36" s="31">
        <f>VLOOKUP(L36,表2.获奖金额及对应奖项!A:D,4,0)</f>
        <v>600</v>
      </c>
      <c r="N36" s="28" t="s">
        <v>27</v>
      </c>
      <c r="O36" s="40">
        <v>1</v>
      </c>
      <c r="P36" s="31">
        <f t="shared" si="9"/>
        <v>600</v>
      </c>
      <c r="Q36" s="28" t="s">
        <v>28</v>
      </c>
      <c r="R36" s="45">
        <f t="shared" si="6"/>
        <v>0.5</v>
      </c>
      <c r="S36" s="31">
        <f t="shared" si="8"/>
        <v>300</v>
      </c>
      <c r="T36" s="31" t="str">
        <f>IF(COUNT(FIND({1,2,3,4,5,6,7,8,9,0},S36))&gt;0,"","仅证书")</f>
        <v/>
      </c>
    </row>
    <row r="37" ht="23.45" customHeight="1" spans="1:20">
      <c r="A37" s="27">
        <v>35</v>
      </c>
      <c r="B37" s="28" t="s">
        <v>86</v>
      </c>
      <c r="C37" s="29" t="s">
        <v>87</v>
      </c>
      <c r="D37" s="28" t="s">
        <v>22</v>
      </c>
      <c r="E37" s="28" t="s">
        <v>49</v>
      </c>
      <c r="F37" s="28">
        <v>2025.8</v>
      </c>
      <c r="G37" s="31" t="str">
        <f>VLOOKUP(E37,'表1.校区竞赛认定目录（2025年）'!B:C,2,0)</f>
        <v>二类</v>
      </c>
      <c r="H37" s="28" t="s">
        <v>24</v>
      </c>
      <c r="I37" s="28" t="s">
        <v>37</v>
      </c>
      <c r="J37" s="28" t="s">
        <v>31</v>
      </c>
      <c r="K37" s="27" t="str">
        <f t="shared" si="7"/>
        <v>（含特）</v>
      </c>
      <c r="L37" s="27" t="str">
        <f t="shared" si="5"/>
        <v>二类国家级三等奖（含特）</v>
      </c>
      <c r="M37" s="31">
        <f>VLOOKUP(L37,表2.获奖金额及对应奖项!A:D,4,0)</f>
        <v>1000</v>
      </c>
      <c r="N37" s="28" t="s">
        <v>32</v>
      </c>
      <c r="O37" s="40">
        <v>0.5</v>
      </c>
      <c r="P37" s="31">
        <f t="shared" si="9"/>
        <v>500</v>
      </c>
      <c r="Q37" s="28" t="s">
        <v>28</v>
      </c>
      <c r="R37" s="45">
        <f t="shared" si="6"/>
        <v>0.5</v>
      </c>
      <c r="S37" s="31">
        <f t="shared" si="8"/>
        <v>250</v>
      </c>
      <c r="T37" s="31" t="str">
        <f>IF(COUNT(FIND({1,2,3,4,5,6,7,8,9,0},S37))&gt;0,"","仅证书")</f>
        <v/>
      </c>
    </row>
    <row r="38" ht="23.45" customHeight="1" spans="1:20">
      <c r="A38" s="27">
        <v>36</v>
      </c>
      <c r="B38" s="28" t="s">
        <v>92</v>
      </c>
      <c r="C38" s="29" t="s">
        <v>93</v>
      </c>
      <c r="D38" s="28" t="s">
        <v>22</v>
      </c>
      <c r="E38" s="28" t="s">
        <v>79</v>
      </c>
      <c r="F38" s="28">
        <v>2025.08</v>
      </c>
      <c r="G38" s="31" t="str">
        <f>VLOOKUP(E38,'表1.校区竞赛认定目录（2025年）'!B:C,2,0)</f>
        <v>二类</v>
      </c>
      <c r="H38" s="28" t="s">
        <v>24</v>
      </c>
      <c r="I38" s="28" t="s">
        <v>42</v>
      </c>
      <c r="J38" s="28" t="s">
        <v>26</v>
      </c>
      <c r="K38" s="27" t="str">
        <f t="shared" si="7"/>
        <v>（不含特）</v>
      </c>
      <c r="L38" s="27" t="str">
        <f t="shared" si="5"/>
        <v>二类国家级二等奖（不含特）</v>
      </c>
      <c r="M38" s="31">
        <f>VLOOKUP(L38,表2.获奖金额及对应奖项!A:D,4,0)</f>
        <v>2000</v>
      </c>
      <c r="N38" s="28" t="s">
        <v>27</v>
      </c>
      <c r="O38" s="40">
        <v>1</v>
      </c>
      <c r="P38" s="31">
        <f t="shared" si="9"/>
        <v>2000</v>
      </c>
      <c r="Q38" s="28" t="s">
        <v>28</v>
      </c>
      <c r="R38" s="45">
        <f t="shared" si="6"/>
        <v>0.5</v>
      </c>
      <c r="S38" s="31">
        <f t="shared" si="8"/>
        <v>1000</v>
      </c>
      <c r="T38" s="31" t="str">
        <f>IF(COUNT(FIND({1,2,3,4,5,6,7,8,9,0},S38))&gt;0,"","仅证书")</f>
        <v/>
      </c>
    </row>
    <row r="39" ht="23.45" customHeight="1" spans="1:20">
      <c r="A39" s="27">
        <v>37</v>
      </c>
      <c r="B39" s="28" t="s">
        <v>92</v>
      </c>
      <c r="C39" s="29" t="s">
        <v>93</v>
      </c>
      <c r="D39" s="28" t="s">
        <v>22</v>
      </c>
      <c r="E39" s="28" t="s">
        <v>79</v>
      </c>
      <c r="F39" s="28">
        <v>2025.08</v>
      </c>
      <c r="G39" s="31" t="str">
        <f>VLOOKUP(E39,'表1.校区竞赛认定目录（2025年）'!B:C,2,0)</f>
        <v>二类</v>
      </c>
      <c r="H39" s="28" t="s">
        <v>24</v>
      </c>
      <c r="I39" s="28" t="s">
        <v>42</v>
      </c>
      <c r="J39" s="28" t="s">
        <v>26</v>
      </c>
      <c r="K39" s="27" t="str">
        <f t="shared" si="7"/>
        <v>（不含特）</v>
      </c>
      <c r="L39" s="27" t="str">
        <f t="shared" si="5"/>
        <v>二类国家级二等奖（不含特）</v>
      </c>
      <c r="M39" s="31">
        <f>VLOOKUP(L39,表2.获奖金额及对应奖项!A:D,4,0)</f>
        <v>2000</v>
      </c>
      <c r="N39" s="28" t="s">
        <v>27</v>
      </c>
      <c r="O39" s="40">
        <v>1</v>
      </c>
      <c r="P39" s="31">
        <f t="shared" si="9"/>
        <v>2000</v>
      </c>
      <c r="Q39" s="28" t="s">
        <v>33</v>
      </c>
      <c r="R39" s="45">
        <f t="shared" si="6"/>
        <v>1</v>
      </c>
      <c r="S39" s="31">
        <f t="shared" si="8"/>
        <v>2000</v>
      </c>
      <c r="T39" s="31" t="str">
        <f>IF(COUNT(FIND({1,2,3,4,5,6,7,8,9,0},S39))&gt;0,"","仅证书")</f>
        <v/>
      </c>
    </row>
    <row r="40" ht="23.45" customHeight="1" spans="1:20">
      <c r="A40" s="27">
        <v>38</v>
      </c>
      <c r="B40" s="28" t="s">
        <v>94</v>
      </c>
      <c r="C40" s="29" t="s">
        <v>95</v>
      </c>
      <c r="D40" s="28" t="s">
        <v>22</v>
      </c>
      <c r="E40" s="28" t="s">
        <v>96</v>
      </c>
      <c r="F40" s="28">
        <v>2025.05</v>
      </c>
      <c r="G40" s="31" t="str">
        <f>VLOOKUP(E40,'表1.校区竞赛认定目录（2025年）'!B:C,2,0)</f>
        <v>二类</v>
      </c>
      <c r="H40" s="28" t="s">
        <v>30</v>
      </c>
      <c r="I40" s="28" t="s">
        <v>25</v>
      </c>
      <c r="J40" s="28" t="s">
        <v>26</v>
      </c>
      <c r="K40" s="27" t="str">
        <f t="shared" si="7"/>
        <v>（不含特）</v>
      </c>
      <c r="L40" s="27" t="str">
        <f t="shared" ref="L40:L60" si="10">G40&amp;H40&amp;I40&amp;K40</f>
        <v>二类省部级一等奖（不含特）</v>
      </c>
      <c r="M40" s="31">
        <f>VLOOKUP(L40,表2.获奖金额及对应奖项!A:D,4,0)</f>
        <v>800</v>
      </c>
      <c r="N40" s="28" t="s">
        <v>27</v>
      </c>
      <c r="O40" s="40">
        <v>1</v>
      </c>
      <c r="P40" s="31">
        <f t="shared" si="9"/>
        <v>800</v>
      </c>
      <c r="Q40" s="28" t="s">
        <v>33</v>
      </c>
      <c r="R40" s="45">
        <f t="shared" si="6"/>
        <v>1</v>
      </c>
      <c r="S40" s="31">
        <f t="shared" si="8"/>
        <v>800</v>
      </c>
      <c r="T40" s="31" t="str">
        <f>IF(COUNT(FIND({1,2,3,4,5,6,7,8,9,0},S40))&gt;0,"","仅证书")</f>
        <v/>
      </c>
    </row>
    <row r="41" ht="23.45" customHeight="1" spans="1:20">
      <c r="A41" s="27">
        <v>39</v>
      </c>
      <c r="B41" s="28" t="s">
        <v>97</v>
      </c>
      <c r="C41" s="29" t="s">
        <v>98</v>
      </c>
      <c r="D41" s="28" t="s">
        <v>22</v>
      </c>
      <c r="E41" s="28" t="s">
        <v>36</v>
      </c>
      <c r="F41" s="28" t="s">
        <v>99</v>
      </c>
      <c r="G41" s="31" t="str">
        <f>VLOOKUP(E41,'表1.校区竞赛认定目录（2025年）'!B:C,2,0)</f>
        <v>二类</v>
      </c>
      <c r="H41" s="28" t="s">
        <v>24</v>
      </c>
      <c r="I41" s="28" t="s">
        <v>42</v>
      </c>
      <c r="J41" s="28" t="s">
        <v>26</v>
      </c>
      <c r="K41" s="27" t="str">
        <f t="shared" si="7"/>
        <v>（不含特）</v>
      </c>
      <c r="L41" s="27" t="str">
        <f t="shared" si="10"/>
        <v>二类国家级二等奖（不含特）</v>
      </c>
      <c r="M41" s="31">
        <f>VLOOKUP(L41,表2.获奖金额及对应奖项!A:D,4,0)</f>
        <v>2000</v>
      </c>
      <c r="N41" s="28" t="s">
        <v>27</v>
      </c>
      <c r="O41" s="40">
        <v>1</v>
      </c>
      <c r="P41" s="31">
        <f t="shared" si="9"/>
        <v>2000</v>
      </c>
      <c r="Q41" s="28" t="s">
        <v>33</v>
      </c>
      <c r="R41" s="45">
        <f t="shared" ref="R41:R72" si="11">_xlfn.IFS(Q41="第一项",100%,Q41="第二项",50%)</f>
        <v>1</v>
      </c>
      <c r="S41" s="31">
        <f t="shared" si="8"/>
        <v>2000</v>
      </c>
      <c r="T41" s="31" t="str">
        <f>IF(COUNT(FIND({1,2,3,4,5,6,7,8,9,0},S41))&gt;0,"","仅证书")</f>
        <v/>
      </c>
    </row>
    <row r="42" ht="23.45" customHeight="1" spans="1:20">
      <c r="A42" s="27">
        <v>40</v>
      </c>
      <c r="B42" s="28" t="s">
        <v>97</v>
      </c>
      <c r="C42" s="29" t="s">
        <v>98</v>
      </c>
      <c r="D42" s="28" t="s">
        <v>22</v>
      </c>
      <c r="E42" s="28" t="s">
        <v>100</v>
      </c>
      <c r="F42" s="28" t="s">
        <v>101</v>
      </c>
      <c r="G42" s="31" t="str">
        <f>VLOOKUP(E42,'表1.校区竞赛认定目录（2025年）'!B:C,2,0)</f>
        <v>二类</v>
      </c>
      <c r="H42" s="28" t="s">
        <v>24</v>
      </c>
      <c r="I42" s="28" t="s">
        <v>42</v>
      </c>
      <c r="J42" s="28" t="s">
        <v>26</v>
      </c>
      <c r="K42" s="27" t="str">
        <f t="shared" si="7"/>
        <v>（不含特）</v>
      </c>
      <c r="L42" s="27" t="str">
        <f t="shared" si="10"/>
        <v>二类国家级二等奖（不含特）</v>
      </c>
      <c r="M42" s="31">
        <f>VLOOKUP(L42,表2.获奖金额及对应奖项!A:D,4,0)</f>
        <v>2000</v>
      </c>
      <c r="N42" s="28" t="s">
        <v>27</v>
      </c>
      <c r="O42" s="40">
        <v>1</v>
      </c>
      <c r="P42" s="31">
        <f t="shared" si="9"/>
        <v>2000</v>
      </c>
      <c r="Q42" s="28" t="s">
        <v>28</v>
      </c>
      <c r="R42" s="45">
        <f t="shared" si="11"/>
        <v>0.5</v>
      </c>
      <c r="S42" s="31">
        <f t="shared" si="8"/>
        <v>1000</v>
      </c>
      <c r="T42" s="31" t="str">
        <f>IF(COUNT(FIND({1,2,3,4,5,6,7,8,9,0},S42))&gt;0,"","仅证书")</f>
        <v/>
      </c>
    </row>
    <row r="43" ht="23.45" customHeight="1" spans="1:20">
      <c r="A43" s="27">
        <v>41</v>
      </c>
      <c r="B43" s="28" t="s">
        <v>102</v>
      </c>
      <c r="C43" s="29" t="s">
        <v>103</v>
      </c>
      <c r="D43" s="28" t="s">
        <v>22</v>
      </c>
      <c r="E43" s="28" t="s">
        <v>60</v>
      </c>
      <c r="F43" s="28" t="s">
        <v>104</v>
      </c>
      <c r="G43" s="31" t="str">
        <f>VLOOKUP(E43,'表1.校区竞赛认定目录（2025年）'!B:C,2,0)</f>
        <v>二类</v>
      </c>
      <c r="H43" s="28" t="s">
        <v>24</v>
      </c>
      <c r="I43" s="28" t="s">
        <v>37</v>
      </c>
      <c r="J43" s="28" t="s">
        <v>26</v>
      </c>
      <c r="K43" s="27" t="str">
        <f t="shared" si="7"/>
        <v>（不含特）</v>
      </c>
      <c r="L43" s="27" t="str">
        <f t="shared" si="10"/>
        <v>二类国家级三等奖（不含特）</v>
      </c>
      <c r="M43" s="31">
        <f>VLOOKUP(L43,表2.获奖金额及对应奖项!A:D,4,0)</f>
        <v>1500</v>
      </c>
      <c r="N43" s="28" t="s">
        <v>27</v>
      </c>
      <c r="O43" s="40">
        <v>1</v>
      </c>
      <c r="P43" s="31">
        <f t="shared" si="9"/>
        <v>1500</v>
      </c>
      <c r="Q43" s="28" t="s">
        <v>33</v>
      </c>
      <c r="R43" s="45">
        <f t="shared" si="11"/>
        <v>1</v>
      </c>
      <c r="S43" s="31">
        <f t="shared" si="8"/>
        <v>1500</v>
      </c>
      <c r="T43" s="31" t="str">
        <f>IF(COUNT(FIND({1,2,3,4,5,6,7,8,9,0},S43))&gt;0,"","仅证书")</f>
        <v/>
      </c>
    </row>
    <row r="44" ht="23.45" customHeight="1" spans="1:20">
      <c r="A44" s="27">
        <v>42</v>
      </c>
      <c r="B44" s="28" t="s">
        <v>102</v>
      </c>
      <c r="C44" s="29" t="s">
        <v>103</v>
      </c>
      <c r="D44" s="28" t="s">
        <v>22</v>
      </c>
      <c r="E44" s="28" t="s">
        <v>40</v>
      </c>
      <c r="F44" s="28" t="s">
        <v>105</v>
      </c>
      <c r="G44" s="31" t="str">
        <f>VLOOKUP(E44,'表1.校区竞赛认定目录（2025年）'!B:C,2,0)</f>
        <v>二类</v>
      </c>
      <c r="H44" s="28" t="s">
        <v>24</v>
      </c>
      <c r="I44" s="28" t="s">
        <v>37</v>
      </c>
      <c r="J44" s="28" t="s">
        <v>26</v>
      </c>
      <c r="K44" s="27" t="str">
        <f t="shared" si="7"/>
        <v>（不含特）</v>
      </c>
      <c r="L44" s="27" t="str">
        <f t="shared" si="10"/>
        <v>二类国家级三等奖（不含特）</v>
      </c>
      <c r="M44" s="31">
        <f>VLOOKUP(L44,表2.获奖金额及对应奖项!A:D,4,0)</f>
        <v>1500</v>
      </c>
      <c r="N44" s="28" t="s">
        <v>27</v>
      </c>
      <c r="O44" s="40">
        <v>1</v>
      </c>
      <c r="P44" s="31">
        <f t="shared" si="9"/>
        <v>1500</v>
      </c>
      <c r="Q44" s="28" t="s">
        <v>28</v>
      </c>
      <c r="R44" s="45">
        <f t="shared" si="11"/>
        <v>0.5</v>
      </c>
      <c r="S44" s="31">
        <f t="shared" si="8"/>
        <v>750</v>
      </c>
      <c r="T44" s="31" t="str">
        <f>IF(COUNT(FIND({1,2,3,4,5,6,7,8,9,0},S44))&gt;0,"","仅证书")</f>
        <v/>
      </c>
    </row>
    <row r="45" ht="23.45" customHeight="1" spans="1:20">
      <c r="A45" s="27">
        <v>43</v>
      </c>
      <c r="B45" s="28" t="s">
        <v>106</v>
      </c>
      <c r="C45" s="29" t="s">
        <v>107</v>
      </c>
      <c r="D45" s="28" t="s">
        <v>22</v>
      </c>
      <c r="E45" s="28" t="s">
        <v>108</v>
      </c>
      <c r="F45" s="28" t="s">
        <v>109</v>
      </c>
      <c r="G45" s="31" t="str">
        <f>VLOOKUP(E45,'表1.校区竞赛认定目录（2025年）'!B:C,2,0)</f>
        <v>二类</v>
      </c>
      <c r="H45" s="28" t="s">
        <v>30</v>
      </c>
      <c r="I45" s="28" t="s">
        <v>25</v>
      </c>
      <c r="J45" s="28" t="s">
        <v>31</v>
      </c>
      <c r="K45" s="27" t="str">
        <f t="shared" si="7"/>
        <v>（含特）</v>
      </c>
      <c r="L45" s="27" t="str">
        <f t="shared" si="10"/>
        <v>二类省部级一等奖（含特）</v>
      </c>
      <c r="M45" s="31">
        <f>VLOOKUP(L45,表2.获奖金额及对应奖项!A:D,4,0)</f>
        <v>600</v>
      </c>
      <c r="N45" s="28" t="s">
        <v>27</v>
      </c>
      <c r="O45" s="40">
        <v>0.4</v>
      </c>
      <c r="P45" s="31">
        <f t="shared" si="9"/>
        <v>240</v>
      </c>
      <c r="Q45" s="28" t="s">
        <v>33</v>
      </c>
      <c r="R45" s="45">
        <f t="shared" si="11"/>
        <v>1</v>
      </c>
      <c r="S45" s="31">
        <f t="shared" si="8"/>
        <v>240</v>
      </c>
      <c r="T45" s="31" t="str">
        <f>IF(COUNT(FIND({1,2,3,4,5,6,7,8,9,0},S45))&gt;0,"","仅证书")</f>
        <v/>
      </c>
    </row>
    <row r="46" ht="23.45" customHeight="1" spans="1:20">
      <c r="A46" s="27">
        <v>44</v>
      </c>
      <c r="B46" s="28" t="s">
        <v>110</v>
      </c>
      <c r="C46" s="29" t="s">
        <v>111</v>
      </c>
      <c r="D46" s="28" t="s">
        <v>22</v>
      </c>
      <c r="E46" s="28" t="s">
        <v>108</v>
      </c>
      <c r="F46" s="28" t="s">
        <v>109</v>
      </c>
      <c r="G46" s="31" t="str">
        <f>VLOOKUP(E46,'表1.校区竞赛认定目录（2025年）'!B:C,2,0)</f>
        <v>二类</v>
      </c>
      <c r="H46" s="28" t="s">
        <v>30</v>
      </c>
      <c r="I46" s="28" t="s">
        <v>25</v>
      </c>
      <c r="J46" s="28" t="s">
        <v>31</v>
      </c>
      <c r="K46" s="27" t="str">
        <f t="shared" si="7"/>
        <v>（含特）</v>
      </c>
      <c r="L46" s="27" t="str">
        <f t="shared" si="10"/>
        <v>二类省部级一等奖（含特）</v>
      </c>
      <c r="M46" s="31">
        <f>VLOOKUP(L46,表2.获奖金额及对应奖项!A:D,4,0)</f>
        <v>600</v>
      </c>
      <c r="N46" s="28" t="s">
        <v>27</v>
      </c>
      <c r="O46" s="40">
        <v>0.3</v>
      </c>
      <c r="P46" s="31">
        <f t="shared" si="9"/>
        <v>180</v>
      </c>
      <c r="Q46" s="28" t="s">
        <v>33</v>
      </c>
      <c r="R46" s="45">
        <f t="shared" si="11"/>
        <v>1</v>
      </c>
      <c r="S46" s="31">
        <f t="shared" si="8"/>
        <v>180</v>
      </c>
      <c r="T46" s="31" t="str">
        <f>IF(COUNT(FIND({1,2,3,4,5,6,7,8,9,0},S46))&gt;0,"","仅证书")</f>
        <v/>
      </c>
    </row>
    <row r="47" ht="23.45" customHeight="1" spans="1:20">
      <c r="A47" s="27">
        <v>45</v>
      </c>
      <c r="B47" s="28" t="s">
        <v>112</v>
      </c>
      <c r="C47" s="29" t="s">
        <v>113</v>
      </c>
      <c r="D47" s="28" t="s">
        <v>22</v>
      </c>
      <c r="E47" s="28" t="s">
        <v>114</v>
      </c>
      <c r="F47" s="28" t="s">
        <v>115</v>
      </c>
      <c r="G47" s="31" t="e">
        <f>VLOOKUP(E47,'表1.校区竞赛认定目录（2025年）'!B:C,2,0)</f>
        <v>#N/A</v>
      </c>
      <c r="H47" s="28" t="s">
        <v>30</v>
      </c>
      <c r="I47" s="28" t="s">
        <v>37</v>
      </c>
      <c r="J47" s="28" t="s">
        <v>26</v>
      </c>
      <c r="K47" s="27" t="str">
        <f t="shared" si="7"/>
        <v>（不含特）</v>
      </c>
      <c r="L47" s="27" t="e">
        <f t="shared" si="10"/>
        <v>#N/A</v>
      </c>
      <c r="M47" s="31" t="e">
        <f>VLOOKUP(L47,表2.获奖金额及对应奖项!A:D,4,0)</f>
        <v>#N/A</v>
      </c>
      <c r="N47" s="28" t="s">
        <v>32</v>
      </c>
      <c r="O47" s="40">
        <v>0.5</v>
      </c>
      <c r="P47" s="31" t="e">
        <f t="shared" si="9"/>
        <v>#N/A</v>
      </c>
      <c r="Q47" s="28" t="s">
        <v>33</v>
      </c>
      <c r="R47" s="45">
        <f t="shared" si="11"/>
        <v>1</v>
      </c>
      <c r="S47" s="31" t="e">
        <f t="shared" si="8"/>
        <v>#N/A</v>
      </c>
      <c r="T47" s="31" t="str">
        <f>IF(COUNT(FIND({1,2,3,4,5,6,7,8,9,0},S47))&gt;0,"","仅证书")</f>
        <v>仅证书</v>
      </c>
    </row>
    <row r="48" ht="23.45" customHeight="1" spans="1:20">
      <c r="A48" s="27">
        <v>46</v>
      </c>
      <c r="B48" s="29" t="s">
        <v>116</v>
      </c>
      <c r="C48" s="29">
        <v>2024591202</v>
      </c>
      <c r="D48" s="29" t="s">
        <v>22</v>
      </c>
      <c r="E48" s="29" t="s">
        <v>79</v>
      </c>
      <c r="F48" s="34">
        <v>45870</v>
      </c>
      <c r="G48" s="31" t="str">
        <f>VLOOKUP(E48,'表1.校区竞赛认定目录（2025年）'!B:C,2,0)</f>
        <v>二类</v>
      </c>
      <c r="H48" s="28" t="s">
        <v>24</v>
      </c>
      <c r="I48" s="28" t="s">
        <v>42</v>
      </c>
      <c r="J48" s="28" t="s">
        <v>26</v>
      </c>
      <c r="K48" s="27" t="str">
        <f t="shared" si="7"/>
        <v>（不含特）</v>
      </c>
      <c r="L48" s="27" t="str">
        <f t="shared" si="10"/>
        <v>二类国家级二等奖（不含特）</v>
      </c>
      <c r="M48" s="31">
        <f>VLOOKUP(L48,表2.获奖金额及对应奖项!A:D,4,0)</f>
        <v>2000</v>
      </c>
      <c r="N48" s="28" t="s">
        <v>27</v>
      </c>
      <c r="O48" s="40">
        <v>1</v>
      </c>
      <c r="P48" s="31">
        <f t="shared" si="9"/>
        <v>2000</v>
      </c>
      <c r="Q48" s="28" t="s">
        <v>33</v>
      </c>
      <c r="R48" s="45">
        <f t="shared" si="11"/>
        <v>1</v>
      </c>
      <c r="S48" s="31">
        <f t="shared" si="8"/>
        <v>2000</v>
      </c>
      <c r="T48" s="31" t="str">
        <f>IF(COUNT(FIND({1,2,3,4,5,6,7,8,9,0},S48))&gt;0,"","仅证书")</f>
        <v/>
      </c>
    </row>
    <row r="49" ht="23.45" customHeight="1" spans="1:20">
      <c r="A49" s="27">
        <v>47</v>
      </c>
      <c r="B49" s="29" t="s">
        <v>116</v>
      </c>
      <c r="C49" s="29">
        <v>2024591202</v>
      </c>
      <c r="D49" s="29" t="s">
        <v>22</v>
      </c>
      <c r="E49" s="29" t="s">
        <v>79</v>
      </c>
      <c r="F49" s="34">
        <v>45870</v>
      </c>
      <c r="G49" s="31" t="str">
        <f>VLOOKUP(E49,'表1.校区竞赛认定目录（2025年）'!B:C,2,0)</f>
        <v>二类</v>
      </c>
      <c r="H49" s="28" t="s">
        <v>24</v>
      </c>
      <c r="I49" s="28" t="s">
        <v>42</v>
      </c>
      <c r="J49" s="28" t="s">
        <v>26</v>
      </c>
      <c r="K49" s="27" t="str">
        <f t="shared" si="7"/>
        <v>（不含特）</v>
      </c>
      <c r="L49" s="27" t="str">
        <f t="shared" si="10"/>
        <v>二类国家级二等奖（不含特）</v>
      </c>
      <c r="M49" s="31">
        <f>VLOOKUP(L49,表2.获奖金额及对应奖项!A:D,4,0)</f>
        <v>2000</v>
      </c>
      <c r="N49" s="28" t="s">
        <v>27</v>
      </c>
      <c r="O49" s="40">
        <v>1</v>
      </c>
      <c r="P49" s="31">
        <f t="shared" si="9"/>
        <v>2000</v>
      </c>
      <c r="Q49" s="28" t="s">
        <v>28</v>
      </c>
      <c r="R49" s="45">
        <f t="shared" si="11"/>
        <v>0.5</v>
      </c>
      <c r="S49" s="31">
        <f t="shared" si="8"/>
        <v>1000</v>
      </c>
      <c r="T49" s="31" t="str">
        <f>IF(COUNT(FIND({1,2,3,4,5,6,7,8,9,0},S49))&gt;0,"","仅证书")</f>
        <v/>
      </c>
    </row>
    <row r="50" ht="23.45" customHeight="1" spans="1:20">
      <c r="A50" s="27">
        <v>48</v>
      </c>
      <c r="B50" s="28" t="s">
        <v>117</v>
      </c>
      <c r="C50" s="29" t="s">
        <v>118</v>
      </c>
      <c r="D50" s="28" t="s">
        <v>22</v>
      </c>
      <c r="E50" s="28" t="s">
        <v>40</v>
      </c>
      <c r="F50" s="28" t="s">
        <v>105</v>
      </c>
      <c r="G50" s="31" t="str">
        <f>VLOOKUP(E50,'表1.校区竞赛认定目录（2025年）'!B:C,2,0)</f>
        <v>二类</v>
      </c>
      <c r="H50" s="28" t="s">
        <v>24</v>
      </c>
      <c r="I50" s="28" t="s">
        <v>25</v>
      </c>
      <c r="J50" s="28" t="s">
        <v>26</v>
      </c>
      <c r="K50" s="27" t="str">
        <f t="shared" si="7"/>
        <v>（不含特）</v>
      </c>
      <c r="L50" s="27" t="str">
        <f t="shared" si="10"/>
        <v>二类国家级一等奖（不含特）</v>
      </c>
      <c r="M50" s="31">
        <f>VLOOKUP(L50,表2.获奖金额及对应奖项!A:D,4,0)</f>
        <v>3000</v>
      </c>
      <c r="N50" s="28" t="s">
        <v>27</v>
      </c>
      <c r="O50" s="40">
        <v>1</v>
      </c>
      <c r="P50" s="31">
        <f t="shared" si="9"/>
        <v>3000</v>
      </c>
      <c r="Q50" s="28" t="s">
        <v>33</v>
      </c>
      <c r="R50" s="45">
        <f t="shared" si="11"/>
        <v>1</v>
      </c>
      <c r="S50" s="31">
        <f t="shared" si="8"/>
        <v>3000</v>
      </c>
      <c r="T50" s="31" t="str">
        <f>IF(COUNT(FIND({1,2,3,4,5,6,7,8,9,0},S50))&gt;0,"","仅证书")</f>
        <v/>
      </c>
    </row>
    <row r="51" ht="23.45" customHeight="1" spans="1:20">
      <c r="A51" s="27">
        <v>49</v>
      </c>
      <c r="B51" s="28" t="s">
        <v>117</v>
      </c>
      <c r="C51" s="29" t="s">
        <v>118</v>
      </c>
      <c r="D51" s="28" t="s">
        <v>22</v>
      </c>
      <c r="E51" s="28" t="s">
        <v>60</v>
      </c>
      <c r="F51" s="28" t="s">
        <v>104</v>
      </c>
      <c r="G51" s="31" t="str">
        <f>VLOOKUP(E51,'表1.校区竞赛认定目录（2025年）'!B:C,2,0)</f>
        <v>二类</v>
      </c>
      <c r="H51" s="28" t="s">
        <v>24</v>
      </c>
      <c r="I51" s="28" t="s">
        <v>37</v>
      </c>
      <c r="J51" s="28" t="s">
        <v>26</v>
      </c>
      <c r="K51" s="27" t="str">
        <f t="shared" si="7"/>
        <v>（不含特）</v>
      </c>
      <c r="L51" s="27" t="str">
        <f t="shared" si="10"/>
        <v>二类国家级三等奖（不含特）</v>
      </c>
      <c r="M51" s="31">
        <f>VLOOKUP(L51,表2.获奖金额及对应奖项!A:D,4,0)</f>
        <v>1500</v>
      </c>
      <c r="N51" s="28" t="s">
        <v>27</v>
      </c>
      <c r="O51" s="40">
        <v>1</v>
      </c>
      <c r="P51" s="31">
        <f t="shared" si="9"/>
        <v>1500</v>
      </c>
      <c r="Q51" s="28" t="s">
        <v>28</v>
      </c>
      <c r="R51" s="45">
        <f t="shared" si="11"/>
        <v>0.5</v>
      </c>
      <c r="S51" s="31">
        <f t="shared" si="8"/>
        <v>750</v>
      </c>
      <c r="T51" s="31" t="str">
        <f>IF(COUNT(FIND({1,2,3,4,5,6,7,8,9,0},S51))&gt;0,"","仅证书")</f>
        <v/>
      </c>
    </row>
    <row r="52" ht="23.45" customHeight="1" spans="1:20">
      <c r="A52" s="27">
        <v>50</v>
      </c>
      <c r="B52" s="28" t="s">
        <v>119</v>
      </c>
      <c r="C52" s="29" t="s">
        <v>120</v>
      </c>
      <c r="D52" s="28" t="s">
        <v>22</v>
      </c>
      <c r="E52" s="28" t="s">
        <v>90</v>
      </c>
      <c r="F52" s="28" t="s">
        <v>121</v>
      </c>
      <c r="G52" s="31" t="str">
        <f>VLOOKUP(E52,'表1.校区竞赛认定目录（2025年）'!B:C,2,0)</f>
        <v>二类</v>
      </c>
      <c r="H52" s="28" t="s">
        <v>24</v>
      </c>
      <c r="I52" s="28" t="s">
        <v>37</v>
      </c>
      <c r="J52" s="28" t="s">
        <v>31</v>
      </c>
      <c r="K52" s="27" t="str">
        <f t="shared" si="7"/>
        <v>（含特）</v>
      </c>
      <c r="L52" s="27" t="str">
        <f t="shared" si="10"/>
        <v>二类国家级三等奖（含特）</v>
      </c>
      <c r="M52" s="31">
        <f>VLOOKUP(L52,表2.获奖金额及对应奖项!A:D,4,0)</f>
        <v>1000</v>
      </c>
      <c r="N52" s="28" t="s">
        <v>27</v>
      </c>
      <c r="O52" s="40">
        <v>1</v>
      </c>
      <c r="P52" s="31">
        <f t="shared" si="9"/>
        <v>1000</v>
      </c>
      <c r="Q52" s="28" t="s">
        <v>33</v>
      </c>
      <c r="R52" s="45">
        <f t="shared" si="11"/>
        <v>1</v>
      </c>
      <c r="S52" s="31">
        <f t="shared" si="8"/>
        <v>1000</v>
      </c>
      <c r="T52" s="31" t="str">
        <f>IF(COUNT(FIND({1,2,3,4,5,6,7,8,9,0},S52))&gt;0,"","仅证书")</f>
        <v/>
      </c>
    </row>
    <row r="53" ht="23.45" customHeight="1" spans="1:20">
      <c r="A53" s="27">
        <v>51</v>
      </c>
      <c r="B53" s="28" t="s">
        <v>122</v>
      </c>
      <c r="C53" s="29" t="s">
        <v>123</v>
      </c>
      <c r="D53" s="28" t="s">
        <v>22</v>
      </c>
      <c r="E53" s="28" t="s">
        <v>124</v>
      </c>
      <c r="F53" s="28">
        <v>2025.08</v>
      </c>
      <c r="G53" s="31" t="e">
        <f>VLOOKUP(E53,'表1.校区竞赛认定目录（2025年）'!B:C,2,0)</f>
        <v>#N/A</v>
      </c>
      <c r="H53" s="35" t="s">
        <v>24</v>
      </c>
      <c r="I53" s="35" t="s">
        <v>37</v>
      </c>
      <c r="J53" s="35" t="s">
        <v>31</v>
      </c>
      <c r="K53" s="27" t="str">
        <f t="shared" si="7"/>
        <v>（含特）</v>
      </c>
      <c r="L53" s="27" t="e">
        <f t="shared" si="10"/>
        <v>#N/A</v>
      </c>
      <c r="M53" s="31" t="e">
        <f>VLOOKUP(L53,表2.获奖金额及对应奖项!A:D,4,0)</f>
        <v>#N/A</v>
      </c>
      <c r="N53" s="28" t="s">
        <v>27</v>
      </c>
      <c r="O53" s="40">
        <v>1</v>
      </c>
      <c r="P53" s="31" t="e">
        <f t="shared" si="9"/>
        <v>#N/A</v>
      </c>
      <c r="Q53" s="35" t="s">
        <v>33</v>
      </c>
      <c r="R53" s="45">
        <f t="shared" si="11"/>
        <v>1</v>
      </c>
      <c r="S53" s="31" t="e">
        <f t="shared" si="8"/>
        <v>#N/A</v>
      </c>
      <c r="T53" s="31" t="str">
        <f>IF(COUNT(FIND({1,2,3,4,5,6,7,8,9,0},S53))&gt;0,"","仅证书")</f>
        <v>仅证书</v>
      </c>
    </row>
    <row r="54" ht="23.45" customHeight="1" spans="1:20">
      <c r="A54" s="27">
        <v>52</v>
      </c>
      <c r="B54" s="28" t="s">
        <v>125</v>
      </c>
      <c r="C54" s="29" t="s">
        <v>126</v>
      </c>
      <c r="D54" s="28" t="s">
        <v>22</v>
      </c>
      <c r="E54" s="28" t="s">
        <v>40</v>
      </c>
      <c r="F54" s="28" t="s">
        <v>105</v>
      </c>
      <c r="G54" s="31" t="str">
        <f>VLOOKUP(E54,'表1.校区竞赛认定目录（2025年）'!B:C,2,0)</f>
        <v>二类</v>
      </c>
      <c r="H54" s="35" t="s">
        <v>24</v>
      </c>
      <c r="I54" s="35" t="s">
        <v>25</v>
      </c>
      <c r="J54" s="35" t="s">
        <v>26</v>
      </c>
      <c r="K54" s="27" t="str">
        <f t="shared" si="7"/>
        <v>（不含特）</v>
      </c>
      <c r="L54" s="27" t="str">
        <f t="shared" si="10"/>
        <v>二类国家级一等奖（不含特）</v>
      </c>
      <c r="M54" s="31">
        <f>VLOOKUP(L54,表2.获奖金额及对应奖项!A:D,4,0)</f>
        <v>3000</v>
      </c>
      <c r="N54" s="35" t="s">
        <v>27</v>
      </c>
      <c r="O54" s="41">
        <v>1</v>
      </c>
      <c r="P54" s="31">
        <f t="shared" si="9"/>
        <v>3000</v>
      </c>
      <c r="Q54" s="35" t="s">
        <v>33</v>
      </c>
      <c r="R54" s="45">
        <f t="shared" si="11"/>
        <v>1</v>
      </c>
      <c r="S54" s="31">
        <f t="shared" si="8"/>
        <v>3000</v>
      </c>
      <c r="T54" s="31" t="str">
        <f>IF(COUNT(FIND({1,2,3,4,5,6,7,8,9,0},S54))&gt;0,"","仅证书")</f>
        <v/>
      </c>
    </row>
    <row r="55" ht="23.45" customHeight="1" spans="1:20">
      <c r="A55" s="27">
        <v>53</v>
      </c>
      <c r="B55" s="28" t="s">
        <v>125</v>
      </c>
      <c r="C55" s="29" t="s">
        <v>126</v>
      </c>
      <c r="D55" s="28" t="s">
        <v>22</v>
      </c>
      <c r="E55" s="28" t="s">
        <v>127</v>
      </c>
      <c r="F55" s="28">
        <v>2025.07</v>
      </c>
      <c r="G55" s="31" t="str">
        <f>VLOOKUP(E55,'表1.校区竞赛认定目录（2025年）'!B:C,2,0)</f>
        <v>二类</v>
      </c>
      <c r="H55" s="35" t="s">
        <v>24</v>
      </c>
      <c r="I55" s="35" t="s">
        <v>37</v>
      </c>
      <c r="J55" s="35" t="s">
        <v>31</v>
      </c>
      <c r="K55" s="27" t="str">
        <f t="shared" si="7"/>
        <v>（含特）</v>
      </c>
      <c r="L55" s="27" t="str">
        <f t="shared" si="10"/>
        <v>二类国家级三等奖（含特）</v>
      </c>
      <c r="M55" s="31">
        <f>VLOOKUP(L55,表2.获奖金额及对应奖项!A:D,4,0)</f>
        <v>1000</v>
      </c>
      <c r="N55" s="35" t="s">
        <v>27</v>
      </c>
      <c r="O55" s="41">
        <v>1</v>
      </c>
      <c r="P55" s="31">
        <f t="shared" si="9"/>
        <v>1000</v>
      </c>
      <c r="Q55" s="35" t="s">
        <v>28</v>
      </c>
      <c r="R55" s="45">
        <f t="shared" si="11"/>
        <v>0.5</v>
      </c>
      <c r="S55" s="31">
        <f t="shared" si="8"/>
        <v>500</v>
      </c>
      <c r="T55" s="31" t="str">
        <f>IF(COUNT(FIND({1,2,3,4,5,6,7,8,9,0},S55))&gt;0,"","仅证书")</f>
        <v/>
      </c>
    </row>
    <row r="56" ht="23.45" customHeight="1" spans="1:20">
      <c r="A56" s="27">
        <v>54</v>
      </c>
      <c r="B56" s="35" t="s">
        <v>128</v>
      </c>
      <c r="C56" s="35">
        <v>2017592001</v>
      </c>
      <c r="D56" s="28" t="s">
        <v>22</v>
      </c>
      <c r="E56" s="28" t="s">
        <v>63</v>
      </c>
      <c r="F56" s="28">
        <v>2024.1</v>
      </c>
      <c r="G56" s="31" t="str">
        <f>VLOOKUP(E56,'表1.校区竞赛认定目录（2025年）'!B:C,2,0)</f>
        <v>一类</v>
      </c>
      <c r="H56" s="28" t="s">
        <v>24</v>
      </c>
      <c r="I56" s="28" t="s">
        <v>42</v>
      </c>
      <c r="J56" s="28" t="s">
        <v>31</v>
      </c>
      <c r="K56" s="27" t="str">
        <f t="shared" si="7"/>
        <v>（含特）</v>
      </c>
      <c r="L56" s="27" t="str">
        <f t="shared" si="10"/>
        <v>一类国家级二等奖（含特）</v>
      </c>
      <c r="M56" s="31">
        <f>VLOOKUP(L56,表2.获奖金额及对应奖项!A:D,4,0)</f>
        <v>2000</v>
      </c>
      <c r="N56" s="28" t="s">
        <v>32</v>
      </c>
      <c r="O56" s="40">
        <v>0.5</v>
      </c>
      <c r="P56" s="31">
        <f t="shared" si="9"/>
        <v>1000</v>
      </c>
      <c r="Q56" s="28" t="s">
        <v>33</v>
      </c>
      <c r="R56" s="45">
        <f t="shared" si="11"/>
        <v>1</v>
      </c>
      <c r="S56" s="31">
        <f t="shared" si="8"/>
        <v>1000</v>
      </c>
      <c r="T56" s="31" t="str">
        <f>IF(COUNT(FIND({1,2,3,4,5,6,7,8,9,0},S56))&gt;0,"","仅证书")</f>
        <v/>
      </c>
    </row>
    <row r="57" ht="23.45" customHeight="1" spans="1:20">
      <c r="A57" s="27">
        <v>55</v>
      </c>
      <c r="B57" s="35" t="s">
        <v>128</v>
      </c>
      <c r="C57" s="35">
        <v>2017592001</v>
      </c>
      <c r="D57" s="28" t="s">
        <v>22</v>
      </c>
      <c r="E57" s="28" t="s">
        <v>49</v>
      </c>
      <c r="F57" s="28">
        <v>2025.8</v>
      </c>
      <c r="G57" s="31" t="str">
        <f>VLOOKUP(E57,'表1.校区竞赛认定目录（2025年）'!B:C,2,0)</f>
        <v>二类</v>
      </c>
      <c r="H57" s="28" t="s">
        <v>24</v>
      </c>
      <c r="I57" s="28" t="s">
        <v>37</v>
      </c>
      <c r="J57" s="28" t="s">
        <v>31</v>
      </c>
      <c r="K57" s="27" t="str">
        <f t="shared" si="7"/>
        <v>（含特）</v>
      </c>
      <c r="L57" s="27" t="str">
        <f t="shared" si="10"/>
        <v>二类国家级三等奖（含特）</v>
      </c>
      <c r="M57" s="31">
        <f>VLOOKUP(L57,表2.获奖金额及对应奖项!A:D,4,0)</f>
        <v>1000</v>
      </c>
      <c r="N57" s="28" t="s">
        <v>32</v>
      </c>
      <c r="O57" s="40">
        <v>0.5</v>
      </c>
      <c r="P57" s="31">
        <f t="shared" si="9"/>
        <v>500</v>
      </c>
      <c r="Q57" s="28" t="s">
        <v>28</v>
      </c>
      <c r="R57" s="45">
        <f t="shared" si="11"/>
        <v>0.5</v>
      </c>
      <c r="S57" s="31">
        <f t="shared" si="8"/>
        <v>250</v>
      </c>
      <c r="T57" s="31" t="str">
        <f>IF(COUNT(FIND({1,2,3,4,5,6,7,8,9,0},S57))&gt;0,"","仅证书")</f>
        <v/>
      </c>
    </row>
    <row r="58" ht="23.45" customHeight="1" spans="1:20">
      <c r="A58" s="27">
        <v>56</v>
      </c>
      <c r="B58" s="36" t="s">
        <v>129</v>
      </c>
      <c r="C58" s="35">
        <v>2016591021</v>
      </c>
      <c r="D58" s="35" t="s">
        <v>22</v>
      </c>
      <c r="E58" s="35" t="s">
        <v>63</v>
      </c>
      <c r="F58" s="37">
        <v>45627</v>
      </c>
      <c r="G58" s="31" t="str">
        <f>VLOOKUP(E58,'表1.校区竞赛认定目录（2025年）'!B:C,2,0)</f>
        <v>一类</v>
      </c>
      <c r="H58" s="28" t="s">
        <v>30</v>
      </c>
      <c r="I58" s="28" t="s">
        <v>25</v>
      </c>
      <c r="J58" s="35" t="s">
        <v>26</v>
      </c>
      <c r="K58" s="27" t="str">
        <f t="shared" si="7"/>
        <v>（不含特）</v>
      </c>
      <c r="L58" s="27" t="str">
        <f t="shared" si="10"/>
        <v>一类省部级一等奖（不含特）</v>
      </c>
      <c r="M58" s="31">
        <f>VLOOKUP(L58,表2.获奖金额及对应奖项!A:D,4,0)</f>
        <v>1000</v>
      </c>
      <c r="N58" s="28" t="s">
        <v>32</v>
      </c>
      <c r="O58" s="41">
        <v>0.3</v>
      </c>
      <c r="P58" s="31">
        <f t="shared" si="9"/>
        <v>300</v>
      </c>
      <c r="Q58" s="3" t="s">
        <v>33</v>
      </c>
      <c r="R58" s="45">
        <f t="shared" si="11"/>
        <v>1</v>
      </c>
      <c r="S58" s="31">
        <f t="shared" si="8"/>
        <v>300</v>
      </c>
      <c r="T58" s="31" t="str">
        <f>IF(COUNT(FIND({1,2,3,4,5,6,7,8,9,0},S58))&gt;0,"","仅证书")</f>
        <v/>
      </c>
    </row>
    <row r="59" ht="23.45" customHeight="1" spans="1:20">
      <c r="A59" s="27">
        <v>57</v>
      </c>
      <c r="B59" s="36" t="s">
        <v>129</v>
      </c>
      <c r="C59" s="35">
        <v>2016591021</v>
      </c>
      <c r="D59" s="35" t="s">
        <v>22</v>
      </c>
      <c r="E59" s="35" t="s">
        <v>108</v>
      </c>
      <c r="F59" s="37">
        <v>45839</v>
      </c>
      <c r="G59" s="31" t="str">
        <f>VLOOKUP(E59,'表1.校区竞赛认定目录（2025年）'!B:C,2,0)</f>
        <v>二类</v>
      </c>
      <c r="H59" s="28" t="s">
        <v>30</v>
      </c>
      <c r="I59" s="28" t="s">
        <v>25</v>
      </c>
      <c r="J59" s="35" t="s">
        <v>31</v>
      </c>
      <c r="K59" s="27" t="str">
        <f t="shared" si="7"/>
        <v>（含特）</v>
      </c>
      <c r="L59" s="27" t="str">
        <f t="shared" si="10"/>
        <v>二类省部级一等奖（含特）</v>
      </c>
      <c r="M59" s="31">
        <f>VLOOKUP(L59,表2.获奖金额及对应奖项!A:D,4,0)</f>
        <v>600</v>
      </c>
      <c r="N59" s="28" t="s">
        <v>32</v>
      </c>
      <c r="O59" s="41">
        <v>0.3</v>
      </c>
      <c r="P59" s="31">
        <f t="shared" si="9"/>
        <v>180</v>
      </c>
      <c r="Q59" s="3" t="s">
        <v>28</v>
      </c>
      <c r="R59" s="45">
        <f t="shared" si="11"/>
        <v>0.5</v>
      </c>
      <c r="S59" s="31">
        <f t="shared" si="8"/>
        <v>90</v>
      </c>
      <c r="T59" s="31" t="str">
        <f>IF(COUNT(FIND({1,2,3,4,5,6,7,8,9,0},S59))&gt;0,"","仅证书")</f>
        <v/>
      </c>
    </row>
    <row r="60" ht="23.45" customHeight="1" spans="1:20">
      <c r="A60" s="27">
        <v>58</v>
      </c>
      <c r="B60" s="35" t="s">
        <v>130</v>
      </c>
      <c r="C60" s="35">
        <v>2022592112</v>
      </c>
      <c r="D60" s="35" t="s">
        <v>22</v>
      </c>
      <c r="E60" s="35" t="s">
        <v>131</v>
      </c>
      <c r="F60" s="37">
        <v>45778</v>
      </c>
      <c r="G60" s="31" t="str">
        <f>VLOOKUP(E60,'表1.校区竞赛认定目录（2025年）'!B:C,2,0)</f>
        <v>二类</v>
      </c>
      <c r="H60" s="35" t="s">
        <v>30</v>
      </c>
      <c r="I60" s="35" t="s">
        <v>25</v>
      </c>
      <c r="J60" s="35" t="s">
        <v>26</v>
      </c>
      <c r="K60" s="27" t="str">
        <f t="shared" si="7"/>
        <v>（不含特）</v>
      </c>
      <c r="L60" s="27" t="str">
        <f t="shared" si="10"/>
        <v>二类省部级一等奖（不含特）</v>
      </c>
      <c r="M60" s="31">
        <f>VLOOKUP(L60,表2.获奖金额及对应奖项!A:D,4,0)</f>
        <v>800</v>
      </c>
      <c r="N60" s="28" t="s">
        <v>32</v>
      </c>
      <c r="O60" s="41">
        <v>1</v>
      </c>
      <c r="P60" s="31">
        <f t="shared" si="9"/>
        <v>800</v>
      </c>
      <c r="Q60" s="3" t="s">
        <v>33</v>
      </c>
      <c r="R60" s="45">
        <f t="shared" si="11"/>
        <v>1</v>
      </c>
      <c r="S60" s="31">
        <f t="shared" si="8"/>
        <v>800</v>
      </c>
      <c r="T60" s="31" t="str">
        <f>IF(COUNT(FIND({1,2,3,4,5,6,7,8,9,0},S60))&gt;0,"","仅证书")</f>
        <v/>
      </c>
    </row>
    <row r="61" ht="23.45" customHeight="1" spans="1:15">
      <c r="A61" s="38" t="s">
        <v>132</v>
      </c>
      <c r="B61" s="38"/>
      <c r="C61" s="38"/>
      <c r="D61" s="38"/>
      <c r="E61" s="38"/>
      <c r="N61" s="42"/>
      <c r="O61" s="43"/>
    </row>
  </sheetData>
  <mergeCells count="2">
    <mergeCell ref="A1:T1"/>
    <mergeCell ref="A61:E6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6"/>
  <sheetViews>
    <sheetView tabSelected="1" topLeftCell="A54" workbookViewId="0">
      <selection activeCell="B64" sqref="B64"/>
    </sheetView>
  </sheetViews>
  <sheetFormatPr defaultColWidth="8.25" defaultRowHeight="14" outlineLevelCol="2"/>
  <cols>
    <col min="2" max="2" width="74.375" customWidth="1"/>
    <col min="3" max="3" width="9.625" customWidth="1"/>
  </cols>
  <sheetData>
    <row r="1" ht="33" customHeight="1" spans="1:3">
      <c r="A1" s="10" t="s">
        <v>133</v>
      </c>
      <c r="B1" s="10"/>
      <c r="C1" s="10"/>
    </row>
    <row r="2" ht="15.75" spans="1:3">
      <c r="A2" s="11" t="s">
        <v>1</v>
      </c>
      <c r="B2" s="12" t="s">
        <v>134</v>
      </c>
      <c r="C2" s="12" t="s">
        <v>135</v>
      </c>
    </row>
    <row r="3" ht="15.75" spans="1:3">
      <c r="A3" s="13">
        <v>1</v>
      </c>
      <c r="B3" s="14" t="s">
        <v>63</v>
      </c>
      <c r="C3" s="15" t="s">
        <v>136</v>
      </c>
    </row>
    <row r="4" ht="15.75" spans="1:3">
      <c r="A4" s="13">
        <v>2</v>
      </c>
      <c r="B4" s="14" t="s">
        <v>29</v>
      </c>
      <c r="C4" s="15" t="s">
        <v>136</v>
      </c>
    </row>
    <row r="5" ht="15.75" spans="1:3">
      <c r="A5" s="13">
        <v>3</v>
      </c>
      <c r="B5" s="14" t="s">
        <v>137</v>
      </c>
      <c r="C5" s="15" t="s">
        <v>136</v>
      </c>
    </row>
    <row r="6" ht="15.75" spans="1:3">
      <c r="A6" s="13">
        <v>4</v>
      </c>
      <c r="B6" s="14" t="s">
        <v>138</v>
      </c>
      <c r="C6" s="15" t="s">
        <v>139</v>
      </c>
    </row>
    <row r="7" ht="15.75" spans="1:3">
      <c r="A7" s="13">
        <v>5</v>
      </c>
      <c r="B7" s="14" t="s">
        <v>140</v>
      </c>
      <c r="C7" s="15" t="s">
        <v>139</v>
      </c>
    </row>
    <row r="8" ht="15.75" spans="1:3">
      <c r="A8" s="13">
        <v>6</v>
      </c>
      <c r="B8" s="14" t="s">
        <v>141</v>
      </c>
      <c r="C8" s="15" t="s">
        <v>139</v>
      </c>
    </row>
    <row r="9" ht="15.75" spans="1:3">
      <c r="A9" s="13">
        <v>7</v>
      </c>
      <c r="B9" s="14" t="s">
        <v>142</v>
      </c>
      <c r="C9" s="15" t="s">
        <v>139</v>
      </c>
    </row>
    <row r="10" ht="15.75" spans="1:3">
      <c r="A10" s="13">
        <v>8</v>
      </c>
      <c r="B10" s="14" t="s">
        <v>143</v>
      </c>
      <c r="C10" s="15" t="s">
        <v>139</v>
      </c>
    </row>
    <row r="11" ht="15.75" spans="1:3">
      <c r="A11" s="13">
        <v>9</v>
      </c>
      <c r="B11" s="14" t="s">
        <v>55</v>
      </c>
      <c r="C11" s="15" t="s">
        <v>139</v>
      </c>
    </row>
    <row r="12" ht="15.75" spans="1:3">
      <c r="A12" s="13">
        <v>10</v>
      </c>
      <c r="B12" s="14" t="s">
        <v>144</v>
      </c>
      <c r="C12" s="15" t="s">
        <v>139</v>
      </c>
    </row>
    <row r="13" ht="15.75" spans="1:3">
      <c r="A13" s="13">
        <v>11</v>
      </c>
      <c r="B13" s="14" t="s">
        <v>96</v>
      </c>
      <c r="C13" s="15" t="s">
        <v>139</v>
      </c>
    </row>
    <row r="14" ht="30.75" spans="1:3">
      <c r="A14" s="13">
        <v>12</v>
      </c>
      <c r="B14" s="14" t="s">
        <v>145</v>
      </c>
      <c r="C14" s="15" t="s">
        <v>139</v>
      </c>
    </row>
    <row r="15" ht="15.75" spans="1:3">
      <c r="A15" s="13">
        <v>13</v>
      </c>
      <c r="B15" s="14" t="s">
        <v>146</v>
      </c>
      <c r="C15" s="15" t="s">
        <v>139</v>
      </c>
    </row>
    <row r="16" ht="15.75" spans="1:3">
      <c r="A16" s="13">
        <v>14</v>
      </c>
      <c r="B16" s="14" t="s">
        <v>73</v>
      </c>
      <c r="C16" s="15" t="s">
        <v>139</v>
      </c>
    </row>
    <row r="17" ht="15.75" spans="1:3">
      <c r="A17" s="13">
        <v>15</v>
      </c>
      <c r="B17" s="14" t="s">
        <v>85</v>
      </c>
      <c r="C17" s="15" t="s">
        <v>139</v>
      </c>
    </row>
    <row r="18" ht="15.75" spans="1:3">
      <c r="A18" s="13">
        <v>16</v>
      </c>
      <c r="B18" s="14" t="s">
        <v>147</v>
      </c>
      <c r="C18" s="15" t="s">
        <v>139</v>
      </c>
    </row>
    <row r="19" ht="15.75" spans="1:3">
      <c r="A19" s="13">
        <v>17</v>
      </c>
      <c r="B19" s="14" t="s">
        <v>60</v>
      </c>
      <c r="C19" s="15" t="s">
        <v>139</v>
      </c>
    </row>
    <row r="20" ht="15.75" spans="1:3">
      <c r="A20" s="13">
        <v>18</v>
      </c>
      <c r="B20" s="14" t="s">
        <v>148</v>
      </c>
      <c r="C20" s="15" t="s">
        <v>139</v>
      </c>
    </row>
    <row r="21" ht="15.75" spans="1:3">
      <c r="A21" s="13">
        <v>19</v>
      </c>
      <c r="B21" s="14" t="s">
        <v>149</v>
      </c>
      <c r="C21" s="15" t="s">
        <v>139</v>
      </c>
    </row>
    <row r="22" ht="15.75" spans="1:3">
      <c r="A22" s="13">
        <v>20</v>
      </c>
      <c r="B22" s="14" t="s">
        <v>150</v>
      </c>
      <c r="C22" s="15" t="s">
        <v>139</v>
      </c>
    </row>
    <row r="23" ht="15.75" spans="1:3">
      <c r="A23" s="13">
        <v>21</v>
      </c>
      <c r="B23" s="14" t="s">
        <v>76</v>
      </c>
      <c r="C23" s="15" t="s">
        <v>139</v>
      </c>
    </row>
    <row r="24" ht="30.75" spans="1:3">
      <c r="A24" s="13">
        <v>22</v>
      </c>
      <c r="B24" s="14" t="s">
        <v>151</v>
      </c>
      <c r="C24" s="15" t="s">
        <v>139</v>
      </c>
    </row>
    <row r="25" ht="15.75" spans="1:3">
      <c r="A25" s="13">
        <v>23</v>
      </c>
      <c r="B25" s="14" t="s">
        <v>36</v>
      </c>
      <c r="C25" s="15" t="s">
        <v>139</v>
      </c>
    </row>
    <row r="26" ht="15.75" spans="1:3">
      <c r="A26" s="13">
        <v>24</v>
      </c>
      <c r="B26" s="14" t="s">
        <v>152</v>
      </c>
      <c r="C26" s="15" t="s">
        <v>139</v>
      </c>
    </row>
    <row r="27" ht="15.75" spans="1:3">
      <c r="A27" s="13">
        <v>25</v>
      </c>
      <c r="B27" s="14" t="s">
        <v>153</v>
      </c>
      <c r="C27" s="15" t="s">
        <v>139</v>
      </c>
    </row>
    <row r="28" ht="15.75" spans="1:3">
      <c r="A28" s="13">
        <v>26</v>
      </c>
      <c r="B28" s="14" t="s">
        <v>154</v>
      </c>
      <c r="C28" s="15" t="s">
        <v>139</v>
      </c>
    </row>
    <row r="29" ht="15.75" spans="1:3">
      <c r="A29" s="13">
        <v>27</v>
      </c>
      <c r="B29" s="14" t="s">
        <v>90</v>
      </c>
      <c r="C29" s="15" t="s">
        <v>139</v>
      </c>
    </row>
    <row r="30" ht="15.75" spans="1:3">
      <c r="A30" s="13">
        <v>28</v>
      </c>
      <c r="B30" s="14" t="s">
        <v>155</v>
      </c>
      <c r="C30" s="15" t="s">
        <v>139</v>
      </c>
    </row>
    <row r="31" ht="15.75" spans="1:3">
      <c r="A31" s="13">
        <v>29</v>
      </c>
      <c r="B31" s="14" t="s">
        <v>156</v>
      </c>
      <c r="C31" s="15" t="s">
        <v>139</v>
      </c>
    </row>
    <row r="32" ht="15.75" spans="1:3">
      <c r="A32" s="13">
        <v>30</v>
      </c>
      <c r="B32" s="14" t="s">
        <v>127</v>
      </c>
      <c r="C32" s="15" t="s">
        <v>139</v>
      </c>
    </row>
    <row r="33" ht="30.75" spans="1:3">
      <c r="A33" s="13">
        <v>31</v>
      </c>
      <c r="B33" s="14" t="s">
        <v>157</v>
      </c>
      <c r="C33" s="15" t="s">
        <v>139</v>
      </c>
    </row>
    <row r="34" ht="15.75" spans="1:3">
      <c r="A34" s="13">
        <v>32</v>
      </c>
      <c r="B34" s="14" t="s">
        <v>68</v>
      </c>
      <c r="C34" s="15" t="s">
        <v>139</v>
      </c>
    </row>
    <row r="35" ht="15.75" spans="1:3">
      <c r="A35" s="13">
        <v>33</v>
      </c>
      <c r="B35" s="14" t="s">
        <v>158</v>
      </c>
      <c r="C35" s="15" t="s">
        <v>139</v>
      </c>
    </row>
    <row r="36" ht="15.75" spans="1:3">
      <c r="A36" s="13">
        <v>34</v>
      </c>
      <c r="B36" s="14" t="s">
        <v>159</v>
      </c>
      <c r="C36" s="15" t="s">
        <v>139</v>
      </c>
    </row>
    <row r="37" ht="15.75" spans="1:3">
      <c r="A37" s="13">
        <v>35</v>
      </c>
      <c r="B37" s="14" t="s">
        <v>160</v>
      </c>
      <c r="C37" s="15" t="s">
        <v>139</v>
      </c>
    </row>
    <row r="38" ht="15.75" spans="1:3">
      <c r="A38" s="13">
        <v>36</v>
      </c>
      <c r="B38" s="14" t="s">
        <v>100</v>
      </c>
      <c r="C38" s="15" t="s">
        <v>139</v>
      </c>
    </row>
    <row r="39" ht="15.75" spans="1:3">
      <c r="A39" s="13">
        <v>37</v>
      </c>
      <c r="B39" s="14" t="s">
        <v>161</v>
      </c>
      <c r="C39" s="15" t="s">
        <v>139</v>
      </c>
    </row>
    <row r="40" ht="15.75" spans="1:3">
      <c r="A40" s="13">
        <v>38</v>
      </c>
      <c r="B40" s="14" t="s">
        <v>162</v>
      </c>
      <c r="C40" s="15" t="s">
        <v>139</v>
      </c>
    </row>
    <row r="41" ht="15.75" spans="1:3">
      <c r="A41" s="13">
        <v>39</v>
      </c>
      <c r="B41" s="14" t="s">
        <v>50</v>
      </c>
      <c r="C41" s="15" t="s">
        <v>139</v>
      </c>
    </row>
    <row r="42" ht="15.75" spans="1:3">
      <c r="A42" s="13">
        <v>40</v>
      </c>
      <c r="B42" s="14" t="s">
        <v>163</v>
      </c>
      <c r="C42" s="15" t="s">
        <v>139</v>
      </c>
    </row>
    <row r="43" ht="15.75" spans="1:3">
      <c r="A43" s="13">
        <v>41</v>
      </c>
      <c r="B43" s="14" t="s">
        <v>164</v>
      </c>
      <c r="C43" s="15" t="s">
        <v>139</v>
      </c>
    </row>
    <row r="44" ht="30.75" spans="1:3">
      <c r="A44" s="13">
        <v>42</v>
      </c>
      <c r="B44" s="14" t="s">
        <v>165</v>
      </c>
      <c r="C44" s="15" t="s">
        <v>139</v>
      </c>
    </row>
    <row r="45" ht="15.75" spans="1:3">
      <c r="A45" s="13">
        <v>43</v>
      </c>
      <c r="B45" s="14" t="s">
        <v>166</v>
      </c>
      <c r="C45" s="15" t="s">
        <v>139</v>
      </c>
    </row>
    <row r="46" ht="15.75" spans="1:3">
      <c r="A46" s="13">
        <v>44</v>
      </c>
      <c r="B46" s="14" t="s">
        <v>167</v>
      </c>
      <c r="C46" s="15" t="s">
        <v>139</v>
      </c>
    </row>
    <row r="47" ht="15.75" spans="1:3">
      <c r="A47" s="13">
        <v>45</v>
      </c>
      <c r="B47" s="14" t="s">
        <v>64</v>
      </c>
      <c r="C47" s="15" t="s">
        <v>139</v>
      </c>
    </row>
    <row r="48" ht="15.75" spans="1:3">
      <c r="A48" s="13">
        <v>46</v>
      </c>
      <c r="B48" s="14" t="s">
        <v>49</v>
      </c>
      <c r="C48" s="15" t="s">
        <v>139</v>
      </c>
    </row>
    <row r="49" ht="15.75" spans="1:3">
      <c r="A49" s="13">
        <v>47</v>
      </c>
      <c r="B49" s="14" t="s">
        <v>168</v>
      </c>
      <c r="C49" s="15" t="s">
        <v>139</v>
      </c>
    </row>
    <row r="50" ht="15.75" spans="1:3">
      <c r="A50" s="13">
        <v>48</v>
      </c>
      <c r="B50" s="14" t="s">
        <v>169</v>
      </c>
      <c r="C50" s="15" t="s">
        <v>139</v>
      </c>
    </row>
    <row r="51" ht="15.75" spans="1:3">
      <c r="A51" s="13">
        <v>49</v>
      </c>
      <c r="B51" s="14" t="s">
        <v>170</v>
      </c>
      <c r="C51" s="15" t="s">
        <v>139</v>
      </c>
    </row>
    <row r="52" ht="15.75" spans="1:3">
      <c r="A52" s="13">
        <v>50</v>
      </c>
      <c r="B52" s="14" t="s">
        <v>171</v>
      </c>
      <c r="C52" s="15" t="s">
        <v>139</v>
      </c>
    </row>
    <row r="53" ht="15.75" spans="1:3">
      <c r="A53" s="13">
        <v>51</v>
      </c>
      <c r="B53" s="14" t="s">
        <v>172</v>
      </c>
      <c r="C53" s="15" t="s">
        <v>139</v>
      </c>
    </row>
    <row r="54" ht="15.75" spans="1:3">
      <c r="A54" s="13">
        <v>52</v>
      </c>
      <c r="B54" s="14" t="s">
        <v>173</v>
      </c>
      <c r="C54" s="15" t="s">
        <v>139</v>
      </c>
    </row>
    <row r="55" ht="15.75" spans="1:3">
      <c r="A55" s="13">
        <v>53</v>
      </c>
      <c r="B55" s="14" t="s">
        <v>174</v>
      </c>
      <c r="C55" s="15" t="s">
        <v>139</v>
      </c>
    </row>
    <row r="56" ht="15.75" spans="1:3">
      <c r="A56" s="13">
        <v>54</v>
      </c>
      <c r="B56" s="14" t="s">
        <v>175</v>
      </c>
      <c r="C56" s="15" t="s">
        <v>139</v>
      </c>
    </row>
    <row r="57" ht="15.75" spans="1:3">
      <c r="A57" s="13">
        <v>55</v>
      </c>
      <c r="B57" s="14" t="s">
        <v>108</v>
      </c>
      <c r="C57" s="15" t="s">
        <v>139</v>
      </c>
    </row>
    <row r="58" ht="15.75" spans="1:3">
      <c r="A58" s="13">
        <v>56</v>
      </c>
      <c r="B58" s="14" t="s">
        <v>176</v>
      </c>
      <c r="C58" s="15" t="s">
        <v>139</v>
      </c>
    </row>
    <row r="59" ht="15.75" spans="1:3">
      <c r="A59" s="13">
        <v>57</v>
      </c>
      <c r="B59" s="14" t="s">
        <v>177</v>
      </c>
      <c r="C59" s="15" t="s">
        <v>139</v>
      </c>
    </row>
    <row r="60" ht="15.75" spans="1:3">
      <c r="A60" s="13">
        <v>58</v>
      </c>
      <c r="B60" s="14" t="s">
        <v>41</v>
      </c>
      <c r="C60" s="15" t="s">
        <v>139</v>
      </c>
    </row>
    <row r="61" ht="15.75" spans="1:3">
      <c r="A61" s="13">
        <v>59</v>
      </c>
      <c r="B61" s="14" t="s">
        <v>178</v>
      </c>
      <c r="C61" s="15" t="s">
        <v>139</v>
      </c>
    </row>
    <row r="62" ht="15.75" spans="1:3">
      <c r="A62" s="13">
        <v>60</v>
      </c>
      <c r="B62" s="14" t="s">
        <v>179</v>
      </c>
      <c r="C62" s="15" t="s">
        <v>139</v>
      </c>
    </row>
    <row r="63" ht="15.75" spans="1:3">
      <c r="A63" s="13">
        <v>61</v>
      </c>
      <c r="B63" s="14" t="s">
        <v>180</v>
      </c>
      <c r="C63" s="15" t="s">
        <v>139</v>
      </c>
    </row>
    <row r="64" ht="15.75" spans="1:3">
      <c r="A64" s="13">
        <v>62</v>
      </c>
      <c r="B64" s="14" t="s">
        <v>131</v>
      </c>
      <c r="C64" s="15" t="s">
        <v>139</v>
      </c>
    </row>
    <row r="65" ht="15.75" spans="1:3">
      <c r="A65" s="13">
        <v>63</v>
      </c>
      <c r="B65" s="14" t="s">
        <v>181</v>
      </c>
      <c r="C65" s="15" t="s">
        <v>139</v>
      </c>
    </row>
    <row r="66" ht="15.75" spans="1:3">
      <c r="A66" s="13">
        <v>64</v>
      </c>
      <c r="B66" s="14" t="s">
        <v>182</v>
      </c>
      <c r="C66" s="15" t="s">
        <v>139</v>
      </c>
    </row>
    <row r="67" ht="15.75" spans="1:3">
      <c r="A67" s="13">
        <v>65</v>
      </c>
      <c r="B67" s="14" t="s">
        <v>183</v>
      </c>
      <c r="C67" s="15" t="s">
        <v>139</v>
      </c>
    </row>
    <row r="68" ht="15.75" spans="1:3">
      <c r="A68" s="13">
        <v>66</v>
      </c>
      <c r="B68" s="14" t="s">
        <v>184</v>
      </c>
      <c r="C68" s="15" t="s">
        <v>139</v>
      </c>
    </row>
    <row r="69" ht="15.75" spans="1:3">
      <c r="A69" s="13">
        <v>67</v>
      </c>
      <c r="B69" s="14" t="s">
        <v>185</v>
      </c>
      <c r="C69" s="15" t="s">
        <v>139</v>
      </c>
    </row>
    <row r="70" ht="15.75" spans="1:3">
      <c r="A70" s="13">
        <v>68</v>
      </c>
      <c r="B70" s="14" t="s">
        <v>67</v>
      </c>
      <c r="C70" s="15" t="s">
        <v>139</v>
      </c>
    </row>
    <row r="71" ht="15.75" spans="1:3">
      <c r="A71" s="13">
        <v>69</v>
      </c>
      <c r="B71" s="14" t="s">
        <v>186</v>
      </c>
      <c r="C71" s="15" t="s">
        <v>139</v>
      </c>
    </row>
    <row r="72" ht="15.75" spans="1:3">
      <c r="A72" s="13">
        <v>70</v>
      </c>
      <c r="B72" s="14" t="s">
        <v>187</v>
      </c>
      <c r="C72" s="15" t="s">
        <v>139</v>
      </c>
    </row>
    <row r="73" ht="15.75" spans="1:3">
      <c r="A73" s="13">
        <v>71</v>
      </c>
      <c r="B73" s="14" t="s">
        <v>188</v>
      </c>
      <c r="C73" s="15" t="s">
        <v>139</v>
      </c>
    </row>
    <row r="74" ht="15.75" spans="1:3">
      <c r="A74" s="13">
        <v>72</v>
      </c>
      <c r="B74" s="14" t="s">
        <v>189</v>
      </c>
      <c r="C74" s="15" t="s">
        <v>139</v>
      </c>
    </row>
    <row r="75" ht="15.75" spans="1:3">
      <c r="A75" s="13">
        <v>73</v>
      </c>
      <c r="B75" s="14" t="s">
        <v>190</v>
      </c>
      <c r="C75" s="15" t="s">
        <v>139</v>
      </c>
    </row>
    <row r="76" ht="15.75" spans="1:3">
      <c r="A76" s="13">
        <v>74</v>
      </c>
      <c r="B76" s="14" t="s">
        <v>191</v>
      </c>
      <c r="C76" s="15" t="s">
        <v>139</v>
      </c>
    </row>
    <row r="77" ht="15.75" spans="1:3">
      <c r="A77" s="13">
        <v>75</v>
      </c>
      <c r="B77" s="14" t="s">
        <v>192</v>
      </c>
      <c r="C77" s="15" t="s">
        <v>139</v>
      </c>
    </row>
    <row r="78" ht="15.75" spans="1:3">
      <c r="A78" s="13">
        <v>76</v>
      </c>
      <c r="B78" s="14" t="s">
        <v>193</v>
      </c>
      <c r="C78" s="15" t="s">
        <v>139</v>
      </c>
    </row>
    <row r="79" ht="15.75" spans="1:3">
      <c r="A79" s="13">
        <v>77</v>
      </c>
      <c r="B79" s="14" t="s">
        <v>194</v>
      </c>
      <c r="C79" s="15" t="s">
        <v>139</v>
      </c>
    </row>
    <row r="80" ht="15.75" spans="1:3">
      <c r="A80" s="13">
        <v>78</v>
      </c>
      <c r="B80" s="14" t="s">
        <v>195</v>
      </c>
      <c r="C80" s="15" t="s">
        <v>139</v>
      </c>
    </row>
    <row r="81" ht="15.75" spans="1:3">
      <c r="A81" s="13">
        <v>79</v>
      </c>
      <c r="B81" s="14" t="s">
        <v>196</v>
      </c>
      <c r="C81" s="15" t="s">
        <v>139</v>
      </c>
    </row>
    <row r="82" ht="15.75" spans="1:3">
      <c r="A82" s="13">
        <v>80</v>
      </c>
      <c r="B82" s="14" t="s">
        <v>197</v>
      </c>
      <c r="C82" s="15" t="s">
        <v>139</v>
      </c>
    </row>
    <row r="83" ht="15.75" spans="1:3">
      <c r="A83" s="13">
        <v>81</v>
      </c>
      <c r="B83" s="14" t="s">
        <v>198</v>
      </c>
      <c r="C83" s="15" t="s">
        <v>139</v>
      </c>
    </row>
    <row r="84" ht="15.75" spans="1:3">
      <c r="A84" s="13">
        <v>82</v>
      </c>
      <c r="B84" s="14" t="s">
        <v>199</v>
      </c>
      <c r="C84" s="15" t="s">
        <v>139</v>
      </c>
    </row>
    <row r="85" ht="15.75" spans="1:3">
      <c r="A85" s="13">
        <v>83</v>
      </c>
      <c r="B85" s="14" t="s">
        <v>200</v>
      </c>
      <c r="C85" s="15" t="s">
        <v>139</v>
      </c>
    </row>
    <row r="86" ht="15.75" spans="1:3">
      <c r="A86" s="13">
        <v>84</v>
      </c>
      <c r="B86" s="14" t="s">
        <v>201</v>
      </c>
      <c r="C86" s="15" t="s">
        <v>139</v>
      </c>
    </row>
    <row r="87" ht="15.75" spans="1:3">
      <c r="A87" s="13">
        <v>85</v>
      </c>
      <c r="B87" s="14" t="s">
        <v>202</v>
      </c>
      <c r="C87" s="15" t="s">
        <v>139</v>
      </c>
    </row>
    <row r="88" ht="15.75" spans="1:3">
      <c r="A88" s="13">
        <v>86</v>
      </c>
      <c r="B88" s="14" t="s">
        <v>203</v>
      </c>
      <c r="C88" s="15" t="s">
        <v>139</v>
      </c>
    </row>
    <row r="89" ht="15.75" spans="1:3">
      <c r="A89" s="13">
        <v>87</v>
      </c>
      <c r="B89" s="14" t="s">
        <v>204</v>
      </c>
      <c r="C89" s="15" t="s">
        <v>139</v>
      </c>
    </row>
    <row r="90" ht="15.75" spans="1:3">
      <c r="A90" s="13">
        <v>88</v>
      </c>
      <c r="B90" s="14" t="s">
        <v>79</v>
      </c>
      <c r="C90" s="15" t="s">
        <v>139</v>
      </c>
    </row>
    <row r="91" ht="15.75" spans="1:3">
      <c r="A91" s="13">
        <v>89</v>
      </c>
      <c r="B91" s="14" t="s">
        <v>205</v>
      </c>
      <c r="C91" s="15" t="s">
        <v>139</v>
      </c>
    </row>
    <row r="92" ht="15.75" spans="1:3">
      <c r="A92" s="13">
        <v>90</v>
      </c>
      <c r="B92" s="14" t="s">
        <v>206</v>
      </c>
      <c r="C92" s="15" t="s">
        <v>139</v>
      </c>
    </row>
    <row r="93" ht="15.75" spans="1:3">
      <c r="A93" s="13">
        <v>91</v>
      </c>
      <c r="B93" s="14" t="s">
        <v>207</v>
      </c>
      <c r="C93" s="15" t="s">
        <v>139</v>
      </c>
    </row>
    <row r="94" ht="15.75" spans="1:3">
      <c r="A94" s="13">
        <v>92</v>
      </c>
      <c r="B94" s="14" t="s">
        <v>208</v>
      </c>
      <c r="C94" s="15" t="s">
        <v>139</v>
      </c>
    </row>
    <row r="95" ht="15.75" spans="1:3">
      <c r="A95" s="13">
        <v>93</v>
      </c>
      <c r="B95" s="14" t="s">
        <v>209</v>
      </c>
      <c r="C95" s="15" t="s">
        <v>139</v>
      </c>
    </row>
    <row r="96" ht="15.75" spans="1:3">
      <c r="A96" s="13">
        <v>94</v>
      </c>
      <c r="B96" s="14" t="s">
        <v>210</v>
      </c>
      <c r="C96" s="15" t="s">
        <v>139</v>
      </c>
    </row>
    <row r="97" ht="15.75" spans="1:3">
      <c r="A97" s="13">
        <v>95</v>
      </c>
      <c r="B97" s="14" t="s">
        <v>211</v>
      </c>
      <c r="C97" s="15" t="s">
        <v>139</v>
      </c>
    </row>
    <row r="98" ht="15.75" spans="1:3">
      <c r="A98" s="13">
        <v>96</v>
      </c>
      <c r="B98" s="14" t="s">
        <v>212</v>
      </c>
      <c r="C98" s="15" t="s">
        <v>139</v>
      </c>
    </row>
    <row r="99" ht="15.75" spans="1:3">
      <c r="A99" s="13">
        <v>97</v>
      </c>
      <c r="B99" s="16" t="s">
        <v>213</v>
      </c>
      <c r="C99" s="15" t="s">
        <v>139</v>
      </c>
    </row>
    <row r="100" ht="15.75" spans="1:3">
      <c r="A100" s="13">
        <v>98</v>
      </c>
      <c r="B100" s="14" t="s">
        <v>40</v>
      </c>
      <c r="C100" s="15" t="s">
        <v>139</v>
      </c>
    </row>
    <row r="101" ht="15.75" spans="1:3">
      <c r="A101" s="13">
        <v>99</v>
      </c>
      <c r="B101" s="14" t="s">
        <v>214</v>
      </c>
      <c r="C101" s="15" t="s">
        <v>139</v>
      </c>
    </row>
    <row r="102" ht="15.75" spans="1:3">
      <c r="A102" s="13">
        <v>100</v>
      </c>
      <c r="B102" s="14" t="s">
        <v>215</v>
      </c>
      <c r="C102" s="15" t="s">
        <v>139</v>
      </c>
    </row>
    <row r="103" ht="15.75" spans="1:3">
      <c r="A103" s="13">
        <v>101</v>
      </c>
      <c r="B103" s="14" t="s">
        <v>216</v>
      </c>
      <c r="C103" s="15" t="s">
        <v>139</v>
      </c>
    </row>
    <row r="104" ht="15.75" spans="1:3">
      <c r="A104" s="13">
        <v>102</v>
      </c>
      <c r="B104" s="14" t="s">
        <v>217</v>
      </c>
      <c r="C104" s="15" t="s">
        <v>139</v>
      </c>
    </row>
    <row r="105" ht="15.75" spans="1:3">
      <c r="A105" s="13">
        <v>103</v>
      </c>
      <c r="B105" s="14" t="s">
        <v>218</v>
      </c>
      <c r="C105" s="15" t="s">
        <v>139</v>
      </c>
    </row>
    <row r="106" ht="15.75" spans="1:3">
      <c r="A106" s="13">
        <v>104</v>
      </c>
      <c r="B106" s="14" t="s">
        <v>219</v>
      </c>
      <c r="C106" s="15" t="s">
        <v>139</v>
      </c>
    </row>
    <row r="107" ht="15.75" spans="1:3">
      <c r="A107" s="13">
        <v>105</v>
      </c>
      <c r="B107" s="14" t="s">
        <v>220</v>
      </c>
      <c r="C107" s="15" t="s">
        <v>139</v>
      </c>
    </row>
    <row r="108" ht="15.75" spans="1:3">
      <c r="A108" s="13">
        <v>106</v>
      </c>
      <c r="B108" s="14" t="s">
        <v>221</v>
      </c>
      <c r="C108" s="15" t="s">
        <v>139</v>
      </c>
    </row>
    <row r="109" ht="15.75" spans="1:3">
      <c r="A109" s="13">
        <v>107</v>
      </c>
      <c r="B109" s="14" t="s">
        <v>222</v>
      </c>
      <c r="C109" s="15" t="s">
        <v>139</v>
      </c>
    </row>
    <row r="110" ht="15.75" spans="1:3">
      <c r="A110" s="13">
        <v>108</v>
      </c>
      <c r="B110" s="14" t="s">
        <v>223</v>
      </c>
      <c r="C110" s="15" t="s">
        <v>139</v>
      </c>
    </row>
    <row r="111" ht="15.75" spans="1:3">
      <c r="A111" s="13">
        <v>109</v>
      </c>
      <c r="B111" s="14" t="s">
        <v>224</v>
      </c>
      <c r="C111" s="15" t="s">
        <v>139</v>
      </c>
    </row>
    <row r="112" ht="15.75" spans="1:3">
      <c r="A112" s="13">
        <v>110</v>
      </c>
      <c r="B112" s="14" t="s">
        <v>225</v>
      </c>
      <c r="C112" s="15" t="s">
        <v>139</v>
      </c>
    </row>
    <row r="113" ht="15.75" spans="1:3">
      <c r="A113" s="13">
        <v>111</v>
      </c>
      <c r="B113" s="14" t="s">
        <v>226</v>
      </c>
      <c r="C113" s="15" t="s">
        <v>139</v>
      </c>
    </row>
    <row r="114" ht="15.75" spans="1:3">
      <c r="A114" s="13">
        <v>112</v>
      </c>
      <c r="B114" s="14" t="s">
        <v>227</v>
      </c>
      <c r="C114" s="15" t="s">
        <v>139</v>
      </c>
    </row>
    <row r="115" ht="15.75" spans="1:3">
      <c r="A115" s="13">
        <v>113</v>
      </c>
      <c r="B115" s="14" t="s">
        <v>228</v>
      </c>
      <c r="C115" s="15" t="s">
        <v>139</v>
      </c>
    </row>
    <row r="116" ht="15.75" spans="1:3">
      <c r="A116" s="13">
        <v>114</v>
      </c>
      <c r="B116" s="14" t="s">
        <v>229</v>
      </c>
      <c r="C116" s="15" t="s">
        <v>139</v>
      </c>
    </row>
    <row r="117" ht="15.75" spans="1:3">
      <c r="A117" s="13">
        <v>115</v>
      </c>
      <c r="B117" s="14" t="s">
        <v>230</v>
      </c>
      <c r="C117" s="15" t="s">
        <v>139</v>
      </c>
    </row>
    <row r="118" ht="15.75" spans="1:3">
      <c r="A118" s="13">
        <v>116</v>
      </c>
      <c r="B118" s="14" t="s">
        <v>231</v>
      </c>
      <c r="C118" s="15" t="s">
        <v>139</v>
      </c>
    </row>
    <row r="119" ht="15.75" spans="1:3">
      <c r="A119" s="13">
        <v>117</v>
      </c>
      <c r="B119" s="14" t="s">
        <v>232</v>
      </c>
      <c r="C119" s="15" t="s">
        <v>139</v>
      </c>
    </row>
    <row r="120" ht="15.75" spans="1:3">
      <c r="A120" s="13">
        <v>118</v>
      </c>
      <c r="B120" s="14" t="s">
        <v>233</v>
      </c>
      <c r="C120" s="15" t="s">
        <v>139</v>
      </c>
    </row>
    <row r="121" ht="15.75" spans="1:3">
      <c r="A121" s="13">
        <v>119</v>
      </c>
      <c r="B121" s="14" t="s">
        <v>234</v>
      </c>
      <c r="C121" s="15" t="s">
        <v>139</v>
      </c>
    </row>
    <row r="122" ht="15.75" spans="1:3">
      <c r="A122" s="13">
        <v>120</v>
      </c>
      <c r="B122" s="14" t="s">
        <v>235</v>
      </c>
      <c r="C122" s="15" t="s">
        <v>139</v>
      </c>
    </row>
    <row r="123" ht="15.75" spans="1:3">
      <c r="A123" s="13">
        <v>121</v>
      </c>
      <c r="B123" s="14" t="s">
        <v>236</v>
      </c>
      <c r="C123" s="15" t="s">
        <v>139</v>
      </c>
    </row>
    <row r="124" ht="15.75" spans="1:3">
      <c r="A124" s="13">
        <v>122</v>
      </c>
      <c r="B124" s="14" t="s">
        <v>237</v>
      </c>
      <c r="C124" s="15" t="s">
        <v>139</v>
      </c>
    </row>
    <row r="125" ht="15.75" spans="1:3">
      <c r="A125" s="13">
        <v>123</v>
      </c>
      <c r="B125" s="14" t="s">
        <v>238</v>
      </c>
      <c r="C125" s="15" t="s">
        <v>139</v>
      </c>
    </row>
    <row r="126" ht="15.75" spans="1:3">
      <c r="A126" s="13"/>
      <c r="B126" s="14" t="s">
        <v>239</v>
      </c>
      <c r="C126" s="15" t="s">
        <v>240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workbookViewId="0">
      <selection activeCell="B13" sqref="B13"/>
    </sheetView>
  </sheetViews>
  <sheetFormatPr defaultColWidth="9" defaultRowHeight="14" outlineLevelCol="3"/>
  <cols>
    <col min="1" max="1" width="28.125" customWidth="1"/>
    <col min="2" max="2" width="30.125" customWidth="1"/>
    <col min="4" max="4" width="11.375" customWidth="1"/>
  </cols>
  <sheetData>
    <row r="1" ht="15.5" spans="1:4">
      <c r="A1" s="2" t="s">
        <v>241</v>
      </c>
      <c r="B1" s="2" t="s">
        <v>242</v>
      </c>
      <c r="C1" s="2" t="s">
        <v>243</v>
      </c>
      <c r="D1" s="2" t="s">
        <v>244</v>
      </c>
    </row>
    <row r="2" spans="1:4">
      <c r="A2" s="3" t="s">
        <v>245</v>
      </c>
      <c r="B2" s="3" t="s">
        <v>246</v>
      </c>
      <c r="C2" s="3">
        <v>1</v>
      </c>
      <c r="D2" s="4">
        <v>5000</v>
      </c>
    </row>
    <row r="3" spans="1:4">
      <c r="A3" s="3" t="s">
        <v>247</v>
      </c>
      <c r="B3" s="3" t="s">
        <v>248</v>
      </c>
      <c r="C3" s="3">
        <v>2</v>
      </c>
      <c r="D3" s="3">
        <v>3000</v>
      </c>
    </row>
    <row r="4" spans="1:4">
      <c r="A4" s="3" t="s">
        <v>249</v>
      </c>
      <c r="B4" s="3" t="s">
        <v>250</v>
      </c>
      <c r="C4" s="3">
        <v>3</v>
      </c>
      <c r="D4" s="3">
        <v>2000</v>
      </c>
    </row>
    <row r="5" spans="1:4">
      <c r="A5" s="3" t="s">
        <v>251</v>
      </c>
      <c r="B5" s="3"/>
      <c r="C5" s="3">
        <v>4</v>
      </c>
      <c r="D5" s="3">
        <v>1000</v>
      </c>
    </row>
    <row r="6" spans="1:4">
      <c r="A6" s="5" t="s">
        <v>252</v>
      </c>
      <c r="B6" s="5" t="s">
        <v>253</v>
      </c>
      <c r="C6" s="5">
        <v>5</v>
      </c>
      <c r="D6" s="5">
        <v>1000</v>
      </c>
    </row>
    <row r="7" spans="1:4">
      <c r="A7" s="5" t="s">
        <v>254</v>
      </c>
      <c r="B7" s="5" t="s">
        <v>255</v>
      </c>
      <c r="C7" s="5">
        <v>6</v>
      </c>
      <c r="D7" s="5">
        <v>800</v>
      </c>
    </row>
    <row r="8" s="1" customFormat="1" spans="1:4">
      <c r="A8" s="6"/>
      <c r="B8" s="6"/>
      <c r="C8" s="6"/>
      <c r="D8" s="6"/>
    </row>
    <row r="9" spans="1:4">
      <c r="A9" s="3" t="s">
        <v>256</v>
      </c>
      <c r="B9" s="3" t="s">
        <v>257</v>
      </c>
      <c r="C9" s="3">
        <v>7</v>
      </c>
      <c r="D9" s="3">
        <v>3000</v>
      </c>
    </row>
    <row r="10" spans="1:4">
      <c r="A10" s="3" t="s">
        <v>258</v>
      </c>
      <c r="B10" s="3" t="s">
        <v>259</v>
      </c>
      <c r="C10" s="3">
        <v>8</v>
      </c>
      <c r="D10" s="3">
        <v>2000</v>
      </c>
    </row>
    <row r="11" spans="1:4">
      <c r="A11" s="3" t="s">
        <v>260</v>
      </c>
      <c r="B11" s="3" t="s">
        <v>261</v>
      </c>
      <c r="C11" s="3">
        <v>9</v>
      </c>
      <c r="D11" s="3">
        <v>1500</v>
      </c>
    </row>
    <row r="12" spans="1:4">
      <c r="A12" s="3" t="s">
        <v>262</v>
      </c>
      <c r="B12" s="3"/>
      <c r="C12" s="3">
        <v>10</v>
      </c>
      <c r="D12" s="3">
        <v>1000</v>
      </c>
    </row>
    <row r="13" spans="1:4">
      <c r="A13" s="5" t="s">
        <v>263</v>
      </c>
      <c r="B13" s="5" t="s">
        <v>264</v>
      </c>
      <c r="C13" s="5">
        <v>11</v>
      </c>
      <c r="D13" s="5">
        <v>800</v>
      </c>
    </row>
    <row r="14" spans="1:4">
      <c r="A14" s="5" t="s">
        <v>265</v>
      </c>
      <c r="B14" s="5" t="s">
        <v>266</v>
      </c>
      <c r="C14" s="5">
        <v>12</v>
      </c>
      <c r="D14" s="5">
        <v>600</v>
      </c>
    </row>
    <row r="15" s="1" customFormat="1" spans="1:4">
      <c r="A15" s="6"/>
      <c r="B15" s="6"/>
      <c r="C15" s="6"/>
      <c r="D15" s="6"/>
    </row>
    <row r="16" spans="1:4">
      <c r="A16" s="3" t="s">
        <v>267</v>
      </c>
      <c r="B16" s="3" t="s">
        <v>267</v>
      </c>
      <c r="C16" s="3">
        <v>13</v>
      </c>
      <c r="D16" s="7" t="s">
        <v>268</v>
      </c>
    </row>
    <row r="17" hidden="1" spans="1:4">
      <c r="A17" t="s">
        <v>246</v>
      </c>
      <c r="C17">
        <v>1</v>
      </c>
      <c r="D17" s="8">
        <v>5000</v>
      </c>
    </row>
    <row r="18" hidden="1" spans="1:4">
      <c r="A18" t="s">
        <v>248</v>
      </c>
      <c r="C18">
        <v>2</v>
      </c>
      <c r="D18">
        <v>3000</v>
      </c>
    </row>
    <row r="19" hidden="1" spans="1:4">
      <c r="A19" t="s">
        <v>250</v>
      </c>
      <c r="C19">
        <v>3</v>
      </c>
      <c r="D19">
        <v>2000</v>
      </c>
    </row>
    <row r="20" hidden="1" spans="4:4">
      <c r="D20">
        <v>1000</v>
      </c>
    </row>
    <row r="21" hidden="1" spans="1:4">
      <c r="A21" s="9" t="s">
        <v>253</v>
      </c>
      <c r="C21" s="9">
        <v>5</v>
      </c>
      <c r="D21" s="9">
        <v>1000</v>
      </c>
    </row>
    <row r="22" hidden="1" spans="1:4">
      <c r="A22" s="9" t="s">
        <v>255</v>
      </c>
      <c r="C22" s="9">
        <v>6</v>
      </c>
      <c r="D22" s="9">
        <v>800</v>
      </c>
    </row>
    <row r="23" hidden="1" spans="1:4">
      <c r="A23" t="s">
        <v>257</v>
      </c>
      <c r="C23">
        <v>7</v>
      </c>
      <c r="D23">
        <v>3000</v>
      </c>
    </row>
    <row r="24" hidden="1" spans="1:4">
      <c r="A24" t="s">
        <v>259</v>
      </c>
      <c r="C24">
        <v>8</v>
      </c>
      <c r="D24">
        <v>2000</v>
      </c>
    </row>
    <row r="25" hidden="1" spans="1:4">
      <c r="A25" t="s">
        <v>261</v>
      </c>
      <c r="C25">
        <v>9</v>
      </c>
      <c r="D25">
        <v>1500</v>
      </c>
    </row>
    <row r="26" hidden="1" spans="4:4">
      <c r="D26">
        <v>1000</v>
      </c>
    </row>
    <row r="27" hidden="1" spans="1:4">
      <c r="A27" s="9" t="s">
        <v>264</v>
      </c>
      <c r="C27" s="9">
        <v>11</v>
      </c>
      <c r="D27" s="9">
        <v>800</v>
      </c>
    </row>
    <row r="28" hidden="1" spans="1:4">
      <c r="A28" s="9" t="s">
        <v>266</v>
      </c>
      <c r="C28" s="9">
        <v>12</v>
      </c>
      <c r="D28" s="9">
        <v>600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附件3 科技创新优秀指导教师信息汇总表</vt:lpstr>
      <vt:lpstr>表1.校区竞赛认定目录（2025年）</vt:lpstr>
      <vt:lpstr>表2.获奖金额及对应奖项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杨絮</dc:creator>
  <cp:lastModifiedBy>娜提</cp:lastModifiedBy>
  <dcterms:created xsi:type="dcterms:W3CDTF">2024-11-08T08:46:00Z</dcterms:created>
  <dcterms:modified xsi:type="dcterms:W3CDTF">2025-10-25T07:22:49Z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B028EC83FA574FC7BEF29CF2DBE158B6_13</vt:lpwstr>
  </property>
  <property fmtid="{D5CDD505-2E9C-101B-9397-08002B2CF9AE}" pid="3" name="KSOProductBuildVer">
    <vt:lpwstr>2052-12.1.0.23125</vt:lpwstr>
  </property>
</Properties>
</file>