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附件4 科技创新奖学金汇总表（学生）" sheetId="5" r:id="rId1"/>
    <sheet name="表1.校区竞赛认定目录（2025年）" sheetId="7" r:id="rId2"/>
    <sheet name="表2.获奖金额及对应奖项" sheetId="4" r:id="rId3"/>
  </sheets>
  <definedNames>
    <definedName name="_xlnm._FilterDatabase" localSheetId="0" hidden="1">'附件4 科技创新奖学金汇总表（学生）'!$A$2:$R$253</definedName>
    <definedName name="_xlnm._FilterDatabase" localSheetId="1" hidden="1">'表1.校区竞赛认定目录（2025年）'!$A$2:$C$126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<sst xmlns="http://schemas.openxmlformats.org/spreadsheetml/2006/main" count="2295" uniqueCount="490">
  <si>
    <t>校区2024-2025学年科技创新奖学金申报信息汇总表（学生填）</t>
  </si>
  <si>
    <t>序号</t>
  </si>
  <si>
    <t>姓名</t>
  </si>
  <si>
    <t>学号</t>
  </si>
  <si>
    <t>部门/学院</t>
  </si>
  <si>
    <t>成果类别</t>
  </si>
  <si>
    <t>竞赛名称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</si>
  <si>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</si>
  <si>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</si>
  <si>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</si>
  <si>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</si>
  <si>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</si>
  <si>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</si>
  <si>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</si>
  <si>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参赛形式</t>
  </si>
  <si>
    <t>奖金分配比例
（填xx%，如20%）</t>
  </si>
  <si>
    <t>个人奖金金额（元）</t>
  </si>
  <si>
    <t>是否仅证书</t>
  </si>
  <si>
    <t>万炳贤</t>
  </si>
  <si>
    <t>2022016243</t>
  </si>
  <si>
    <t>工学院</t>
  </si>
  <si>
    <t>竞赛获奖</t>
  </si>
  <si>
    <t>全国大学生数学竞赛</t>
  </si>
  <si>
    <t>省部级</t>
  </si>
  <si>
    <t>二等奖</t>
  </si>
  <si>
    <t>否</t>
  </si>
  <si>
    <t>个人</t>
  </si>
  <si>
    <t>王翔</t>
  </si>
  <si>
    <t>2022016011</t>
  </si>
  <si>
    <t>全国周培源大学生力学竞赛</t>
  </si>
  <si>
    <t>国家级</t>
  </si>
  <si>
    <t>三等奖</t>
  </si>
  <si>
    <t>是</t>
  </si>
  <si>
    <t>李嘉杰</t>
  </si>
  <si>
    <t>2023016242</t>
  </si>
  <si>
    <t>一等奖</t>
  </si>
  <si>
    <t>赖毓鸿</t>
  </si>
  <si>
    <t>2024016193</t>
  </si>
  <si>
    <t>“挑战杯”全国大学生课外学术科技作品竞赛</t>
  </si>
  <si>
    <t>团队</t>
  </si>
  <si>
    <t>张逸盈</t>
  </si>
  <si>
    <t>2022016323</t>
  </si>
  <si>
    <t>徐士鑫</t>
  </si>
  <si>
    <t>2023015687</t>
  </si>
  <si>
    <t>梅煜坤</t>
  </si>
  <si>
    <t>2022015810</t>
  </si>
  <si>
    <t>全国大学生化工设计竞赛</t>
  </si>
  <si>
    <t>牛一倬</t>
  </si>
  <si>
    <t>2022015795</t>
  </si>
  <si>
    <t>锡斓馨</t>
  </si>
  <si>
    <t>2022015797</t>
  </si>
  <si>
    <t>杨士毓</t>
  </si>
  <si>
    <t>2022015820</t>
  </si>
  <si>
    <t>刘仕亮</t>
  </si>
  <si>
    <t>2022015712</t>
  </si>
  <si>
    <t>崔佳一</t>
  </si>
  <si>
    <t>田浩楠</t>
  </si>
  <si>
    <t>国际先进机器人及仿真技术大赛</t>
  </si>
  <si>
    <t>连泽智</t>
  </si>
  <si>
    <t>全国大学生先进成图技术与产品信息建模创新大赛</t>
  </si>
  <si>
    <t>王子衡</t>
  </si>
  <si>
    <t>全国大学生语言文字能力大赛</t>
  </si>
  <si>
    <t>梁博雅</t>
  </si>
  <si>
    <t>睿抗机器人开发者大赛(RAICOM)</t>
  </si>
  <si>
    <t>常应熙</t>
  </si>
  <si>
    <t>蓝桥杯全国软件和信息技术专业人才大赛</t>
  </si>
  <si>
    <t>李晨硕</t>
  </si>
  <si>
    <t>王一鸣</t>
  </si>
  <si>
    <t>王菁茂</t>
  </si>
  <si>
    <t>王涛</t>
  </si>
  <si>
    <t>黄辰晔</t>
  </si>
  <si>
    <t>柳一洲</t>
  </si>
  <si>
    <t>夏华庚</t>
  </si>
  <si>
    <t>李昱昂</t>
  </si>
  <si>
    <t>陈东旭</t>
  </si>
  <si>
    <t>刘嘉祺</t>
  </si>
  <si>
    <t>任天毅</t>
  </si>
  <si>
    <t>全球校园人工智能算法精英大赛</t>
  </si>
  <si>
    <t>邹家钰</t>
  </si>
  <si>
    <t>李钰奇</t>
  </si>
  <si>
    <t>高孜阳</t>
  </si>
  <si>
    <t>刘凯</t>
  </si>
  <si>
    <t>彭济华</t>
  </si>
  <si>
    <t>胡俊涛</t>
  </si>
  <si>
    <t>全国大学生电子设计竞赛</t>
  </si>
  <si>
    <t>黄景政</t>
  </si>
  <si>
    <t>徐正华</t>
  </si>
  <si>
    <t>王德中</t>
  </si>
  <si>
    <t>全国大学生油气储运工程数值仿真创新技能大赛</t>
  </si>
  <si>
    <t>魏文洁</t>
  </si>
  <si>
    <t>王子旭</t>
  </si>
  <si>
    <t>谢雨</t>
  </si>
  <si>
    <t>iCAN大学生创新创业大赛</t>
  </si>
  <si>
    <t>徐乐</t>
  </si>
  <si>
    <t>裴源</t>
  </si>
  <si>
    <t>童奕卓</t>
  </si>
  <si>
    <t>孙涛涛</t>
  </si>
  <si>
    <t>周建桦</t>
  </si>
  <si>
    <t>刘泽安</t>
  </si>
  <si>
    <t>全国大学生计算机应用能力与数字素养大赛</t>
  </si>
  <si>
    <t>常磊</t>
  </si>
  <si>
    <t>程治</t>
  </si>
  <si>
    <t>谢承烨</t>
  </si>
  <si>
    <t>郭晨</t>
  </si>
  <si>
    <t>中国机器人及人工智能大赛</t>
  </si>
  <si>
    <t>姜灏鑫</t>
  </si>
  <si>
    <t>徐永卓</t>
  </si>
  <si>
    <t>段传文</t>
  </si>
  <si>
    <t>覃吴涵</t>
  </si>
  <si>
    <t>郭家旺</t>
  </si>
  <si>
    <t>贾正阳</t>
  </si>
  <si>
    <t>张景冠</t>
  </si>
  <si>
    <t>中国大学生计算机设计大赛</t>
  </si>
  <si>
    <t>团体</t>
  </si>
  <si>
    <t>邱文钊</t>
  </si>
  <si>
    <t>百度之星·程序设计大赛</t>
  </si>
  <si>
    <t>王振权</t>
  </si>
  <si>
    <t>焦天放</t>
  </si>
  <si>
    <t>翟益</t>
  </si>
  <si>
    <t>唐宇</t>
  </si>
  <si>
    <t>荀茂申</t>
  </si>
  <si>
    <t>余佳乐</t>
  </si>
  <si>
    <t>呙睿晗</t>
  </si>
  <si>
    <t>王炫</t>
  </si>
  <si>
    <t>2022016245</t>
  </si>
  <si>
    <t>马泽林</t>
  </si>
  <si>
    <t>2023015710</t>
  </si>
  <si>
    <t>杨弘衔</t>
  </si>
  <si>
    <t>2023015717</t>
  </si>
  <si>
    <t>谢世昊</t>
  </si>
  <si>
    <t>2022016246</t>
  </si>
  <si>
    <t>华镜博</t>
  </si>
  <si>
    <t>洪伊阳</t>
  </si>
  <si>
    <t>段海涛</t>
  </si>
  <si>
    <t>戚广镇</t>
  </si>
  <si>
    <t>董依晨</t>
  </si>
  <si>
    <t>王景琨</t>
  </si>
  <si>
    <t>全国大学生物理实验竞赛</t>
  </si>
  <si>
    <t>叶泽铭</t>
  </si>
  <si>
    <t>中国高校智能机器人创意大赛</t>
  </si>
  <si>
    <t>王皓冉</t>
  </si>
  <si>
    <t>董鑫</t>
  </si>
  <si>
    <t>全国大学生能源经济学术创意大赛</t>
  </si>
  <si>
    <t>徐子航</t>
  </si>
  <si>
    <t>特等奖</t>
  </si>
  <si>
    <t>殷燕如</t>
  </si>
  <si>
    <t>全国大学生数字媒体科技作品及创意竞赛</t>
  </si>
  <si>
    <t>原冰雨</t>
  </si>
  <si>
    <t>刘晓楠</t>
  </si>
  <si>
    <t>翟俊豪</t>
  </si>
  <si>
    <t>章顺</t>
  </si>
  <si>
    <t>张宇</t>
  </si>
  <si>
    <t>闵佳悦</t>
  </si>
  <si>
    <t>冯子豪</t>
  </si>
  <si>
    <t>孙英涛</t>
  </si>
  <si>
    <t>袁金言</t>
  </si>
  <si>
    <t>王梓越</t>
  </si>
  <si>
    <t>全国大学生节能减排社会实践与科技竞赛</t>
  </si>
  <si>
    <t>张蓝蕙</t>
  </si>
  <si>
    <t>刘镇宇</t>
  </si>
  <si>
    <t>杨诚逸</t>
  </si>
  <si>
    <t>王鹏凯</t>
  </si>
  <si>
    <t>崔浩然</t>
  </si>
  <si>
    <t>唐武烜</t>
  </si>
  <si>
    <t>汪浩然</t>
  </si>
  <si>
    <t>李灿林</t>
  </si>
  <si>
    <t>2023216833</t>
  </si>
  <si>
    <t>庞新宇</t>
  </si>
  <si>
    <t>张政文</t>
  </si>
  <si>
    <t>陈畅</t>
  </si>
  <si>
    <t>吕欣岳</t>
  </si>
  <si>
    <t>贾婷悦</t>
  </si>
  <si>
    <t>丁彦熙</t>
  </si>
  <si>
    <t>石显熠</t>
  </si>
  <si>
    <t>李尚钊</t>
  </si>
  <si>
    <t>何开言</t>
  </si>
  <si>
    <t>李文静</t>
  </si>
  <si>
    <t>谭攀</t>
  </si>
  <si>
    <t>张方申</t>
  </si>
  <si>
    <t>付大任</t>
  </si>
  <si>
    <t>贾相瑞</t>
  </si>
  <si>
    <t>张凯琪</t>
  </si>
  <si>
    <t>陈宇轩</t>
  </si>
  <si>
    <t>宋凯枫</t>
  </si>
  <si>
    <t>李红莹</t>
  </si>
  <si>
    <t>全国大学生数学建模竞赛</t>
  </si>
  <si>
    <t>杨宗申</t>
  </si>
  <si>
    <t>王博霖</t>
  </si>
  <si>
    <t>贾晓萌</t>
  </si>
  <si>
    <t>任思源</t>
  </si>
  <si>
    <t>中国石油工程设计大赛</t>
  </si>
  <si>
    <t>路翔升</t>
  </si>
  <si>
    <t>邹婧</t>
  </si>
  <si>
    <t>刘星光</t>
  </si>
  <si>
    <t>廖晨曦</t>
  </si>
  <si>
    <t>宋安洵</t>
  </si>
  <si>
    <t>全国大学生智能汽车竞赛</t>
  </si>
  <si>
    <t>王思祎</t>
  </si>
  <si>
    <t>郭宝山</t>
  </si>
  <si>
    <t>中国大学生工程实践与创新能力大赛</t>
  </si>
  <si>
    <t>陈旭</t>
  </si>
  <si>
    <t>全国大学生油气储运工程设计技能大赛</t>
  </si>
  <si>
    <t>刘成哲</t>
  </si>
  <si>
    <t>刘明汉</t>
  </si>
  <si>
    <t>唐睿阳</t>
  </si>
  <si>
    <t>王继勇</t>
  </si>
  <si>
    <t>王雪卉</t>
  </si>
  <si>
    <t>赵志昊</t>
  </si>
  <si>
    <t>全国高校商业精英挑战赛-①品牌策划竞赛、②会展专业创新创业实践竞赛、③国际贸易竞赛、④创新创业竞赛⑤会计与商业管理素例竞赛</t>
  </si>
  <si>
    <t>牛梦杰</t>
  </si>
  <si>
    <t>康义涵</t>
  </si>
  <si>
    <t>刘嘉城</t>
  </si>
  <si>
    <t>王楠</t>
  </si>
  <si>
    <t>欧怡杭</t>
  </si>
  <si>
    <t>罗铃捷</t>
  </si>
  <si>
    <t>中国国际大学生创新大赛</t>
  </si>
  <si>
    <t>王思尧</t>
  </si>
  <si>
    <t>全国大学生市场调查与分析大赛</t>
  </si>
  <si>
    <t>解旭伟</t>
  </si>
  <si>
    <t>新疆维吾尔自治区大学生力学竞赛</t>
  </si>
  <si>
    <t>邱子桓</t>
  </si>
  <si>
    <t>邱浚峸</t>
  </si>
  <si>
    <t>李凤鸣</t>
  </si>
  <si>
    <t>曾城</t>
  </si>
  <si>
    <t>黄镇</t>
  </si>
  <si>
    <t>全国大学生生命科学竞赛（CULSC）</t>
  </si>
  <si>
    <t>张梓绚</t>
  </si>
  <si>
    <t>李嘉誉</t>
  </si>
  <si>
    <t>孟子喾</t>
  </si>
  <si>
    <t>方柘裕</t>
  </si>
  <si>
    <t>齐政</t>
  </si>
  <si>
    <t>邓颖超</t>
  </si>
  <si>
    <t>刘雅妮</t>
  </si>
  <si>
    <t>李文博</t>
  </si>
  <si>
    <t>张忠宝</t>
  </si>
  <si>
    <t>李言栋</t>
  </si>
  <si>
    <t>王彦粟</t>
  </si>
  <si>
    <t>常海博</t>
  </si>
  <si>
    <t xml:space="preserve"> 工学院</t>
  </si>
  <si>
    <t xml:space="preserve"> 团队</t>
  </si>
  <si>
    <t>李欣芮</t>
  </si>
  <si>
    <t>李云鹏</t>
  </si>
  <si>
    <t>王惠仪</t>
  </si>
  <si>
    <t>赵培霖</t>
  </si>
  <si>
    <t>毛世鑫</t>
  </si>
  <si>
    <t>郭瀚宇</t>
  </si>
  <si>
    <t>余扬睿</t>
  </si>
  <si>
    <t>林倩冰</t>
  </si>
  <si>
    <t>高博</t>
  </si>
  <si>
    <t>汪锦辉</t>
  </si>
  <si>
    <t>秦江川</t>
  </si>
  <si>
    <t>田勇</t>
  </si>
  <si>
    <t>陈永杰</t>
  </si>
  <si>
    <t>高子硕</t>
  </si>
  <si>
    <t>纪圣琨</t>
  </si>
  <si>
    <t>王虹鉴</t>
  </si>
  <si>
    <t>张勇</t>
  </si>
  <si>
    <t>刘如倩</t>
  </si>
  <si>
    <t>崔耀文</t>
  </si>
  <si>
    <t>孟业翀</t>
  </si>
  <si>
    <t>纪兆一</t>
  </si>
  <si>
    <t>全国大学生统计建模大赛</t>
  </si>
  <si>
    <t>王皓</t>
  </si>
  <si>
    <t>张郑磊</t>
  </si>
  <si>
    <t>安忠林</t>
  </si>
  <si>
    <t>童一飞</t>
  </si>
  <si>
    <t>逯雅典</t>
  </si>
  <si>
    <t>万勉之</t>
  </si>
  <si>
    <t>全国大学生金相技能大赛</t>
  </si>
  <si>
    <t>祁志睿</t>
  </si>
  <si>
    <t>曹明瑞</t>
  </si>
  <si>
    <t>戴兰懿</t>
  </si>
  <si>
    <t>陈建华</t>
  </si>
  <si>
    <t>刘荟芬</t>
  </si>
  <si>
    <t>2025年7元</t>
  </si>
  <si>
    <t>张苑熙</t>
  </si>
  <si>
    <t>100％</t>
  </si>
  <si>
    <t>程思源</t>
  </si>
  <si>
    <t>全国大学生机器人大赛-①RoboMaster、②RoboCon</t>
  </si>
  <si>
    <t>程思凡</t>
  </si>
  <si>
    <t>李祥</t>
  </si>
  <si>
    <t>李嘉西</t>
  </si>
  <si>
    <t>李志强</t>
  </si>
  <si>
    <t>戴子龙</t>
  </si>
  <si>
    <t>彭晗</t>
  </si>
  <si>
    <t>金仁杰</t>
  </si>
  <si>
    <t>张嘉睿</t>
  </si>
  <si>
    <t>田博琛</t>
  </si>
  <si>
    <t>邓炜</t>
  </si>
  <si>
    <t>李婉暄</t>
  </si>
  <si>
    <t>荣敬业</t>
  </si>
  <si>
    <t>孔一泽</t>
  </si>
  <si>
    <t>杨镇徽</t>
  </si>
  <si>
    <t>中国大学生服务外包创新创业大赛</t>
  </si>
  <si>
    <t>喻垭</t>
  </si>
  <si>
    <t>肖建</t>
  </si>
  <si>
    <t>朱华臻</t>
  </si>
  <si>
    <t>吴俊杰</t>
  </si>
  <si>
    <t>尹智梁</t>
  </si>
  <si>
    <t>蒿丽友</t>
  </si>
  <si>
    <t>刘林林</t>
  </si>
  <si>
    <t>赵玉博</t>
  </si>
  <si>
    <t>冉清潭</t>
  </si>
  <si>
    <t>李耿芮</t>
  </si>
  <si>
    <t>“挑战杯”中国大学生创业计划大赛</t>
  </si>
  <si>
    <t>武晓鹏</t>
  </si>
  <si>
    <t>刘静</t>
  </si>
  <si>
    <t>茅伟杰</t>
  </si>
  <si>
    <t>彭嘉惠</t>
  </si>
  <si>
    <t>王琼</t>
  </si>
  <si>
    <t>中国机器人大赛暨RoboCup机器人世界杯中国赛</t>
  </si>
  <si>
    <t>刘晓雨</t>
  </si>
  <si>
    <t>王宜奔</t>
  </si>
  <si>
    <t>2022016079</t>
  </si>
  <si>
    <t>陆岩松</t>
  </si>
  <si>
    <t>2024217017</t>
  </si>
  <si>
    <t>优秀奖</t>
  </si>
  <si>
    <t>张明冬</t>
  </si>
  <si>
    <t>2024017005</t>
  </si>
  <si>
    <t>黄玉华</t>
  </si>
  <si>
    <t>张志沛</t>
  </si>
  <si>
    <t>胡艺馨</t>
  </si>
  <si>
    <t>王嘉琪</t>
  </si>
  <si>
    <t>万宇航</t>
  </si>
  <si>
    <t>王伟</t>
  </si>
  <si>
    <t>张祥瑞</t>
  </si>
  <si>
    <t>50％</t>
  </si>
  <si>
    <t>黄红岭</t>
  </si>
  <si>
    <t>25％</t>
  </si>
  <si>
    <t>郭健</t>
  </si>
  <si>
    <t>马欣</t>
  </si>
  <si>
    <t>田玉心</t>
  </si>
  <si>
    <t>2025216983</t>
  </si>
  <si>
    <t>闫炳霖</t>
  </si>
  <si>
    <t>2022015985</t>
  </si>
  <si>
    <t>袁紫皓</t>
  </si>
  <si>
    <t>2022015789</t>
  </si>
  <si>
    <t>学术论文</t>
  </si>
  <si>
    <t>学术论文：Application of pretreatment methods and life cycle assessment in the production of wood vinegar substitutes via hydrothermal oxidation of cotton stalks</t>
  </si>
  <si>
    <t>罗培玮</t>
  </si>
  <si>
    <t>发明专利</t>
  </si>
  <si>
    <t>发明专利：机械臂智能故障预测平台</t>
  </si>
  <si>
    <t>徐嘉俊</t>
  </si>
  <si>
    <t>学术论文：Ruthenium and nitrogen co-doped biochar for sulfamethoxazole degradation via peroxymonosulfate activation: Performance and mechanism</t>
  </si>
  <si>
    <t>刘董</t>
  </si>
  <si>
    <t>学术论文：N-doped graphene loaded with Ru sites as PMS activators for SMX degradation via non-radical pathway: efficiency, selectivity and mechanism</t>
  </si>
  <si>
    <t>刘明喆</t>
  </si>
  <si>
    <t>软件著作</t>
  </si>
  <si>
    <t>软件著作：基于BiLSTM-FCNN的油层甜点识别系统V1.0</t>
  </si>
  <si>
    <t>刘然</t>
  </si>
  <si>
    <t>学术论文：Key Factors, Degradation Mechanisms, and Optimization Strategies forSCO,Heat Transfer in Microchannels: A Review</t>
  </si>
  <si>
    <t>高睿博</t>
  </si>
  <si>
    <t>学术论文：双碳背景下我国ccus技术中碳捕集技术发展研究</t>
  </si>
  <si>
    <t>岳圆植</t>
  </si>
  <si>
    <t>学术论文：水合物法气体分离技术研究进展</t>
  </si>
  <si>
    <t>曹子昊</t>
  </si>
  <si>
    <t>软件著作：二氧化碳溶解速度与散逸速度预测模型软件V1.0</t>
  </si>
  <si>
    <t>杨心媛</t>
  </si>
  <si>
    <t>学术论文：Research Progress on the Application of Carbon-Based Materials in Electrocatalytic CO2 Reduction Reaction</t>
  </si>
  <si>
    <t>魏涛</t>
  </si>
  <si>
    <t xml:space="preserve">学术论文：Research Advances in Carbon-Based Electrode Materials for Electrosorptive </t>
  </si>
  <si>
    <t>赵建璋</t>
  </si>
  <si>
    <t>学术论文：Numerical Simulation of Particle Deposition Distribution Characteristics on the Shell Side of a Spiral Wound Heat Exchanger</t>
  </si>
  <si>
    <t>戴孟杰</t>
  </si>
  <si>
    <t>2023216912</t>
  </si>
  <si>
    <t>软件著作：一种可远程控制的利用液氮冷能回收放空天然气的可车载移动装置</t>
  </si>
  <si>
    <t>备注：标蓝格子有公式计算，无需自行填写</t>
  </si>
  <si>
    <t>中国石油大学（北京）克拉玛依校区创新创业竞赛认定目录（2025年）</t>
  </si>
  <si>
    <t>竞赛名称</t>
  </si>
  <si>
    <t>竞赛级别</t>
  </si>
  <si>
    <t>一类</t>
  </si>
  <si>
    <t>ACM-ICPC国际大学生程序设计竞赛</t>
  </si>
  <si>
    <t>二类</t>
  </si>
  <si>
    <t>全国大学生机械创新设计大赛</t>
  </si>
  <si>
    <t>全国大学生结构设计竞赛</t>
  </si>
  <si>
    <t>全国大学生电子商务“创新、创意及创业”挑战赛</t>
  </si>
  <si>
    <t>“外研社·国才杯”理解当代中国全国大学生外语能力大赛-英语组、多语种组、国际中文组</t>
  </si>
  <si>
    <t>全国大学生创新创业训练计划年会展示</t>
  </si>
  <si>
    <t>全国三维数字化创新设计大赛</t>
  </si>
  <si>
    <t>“西门子杯”中国智能制造挑战赛</t>
  </si>
  <si>
    <t>中国高校计算机大赛-①大数据挑战赛、②团体程序设计天梯赛、③移动应用创新赛、④网络技术挑战赛、⑤人工智能创意赛</t>
  </si>
  <si>
    <t>全国大学生地质技能竞赛</t>
  </si>
  <si>
    <t>全国大学生光电设计竞赛</t>
  </si>
  <si>
    <t>全国大学生集成电路创新创业大赛</t>
  </si>
  <si>
    <t>全国大学生信息安全竞赛</t>
  </si>
  <si>
    <t>未来设计师·全国高校数字艺术设计大赛</t>
  </si>
  <si>
    <t>中国大学生机械工程创新创意大赛-①过程装备实践与创新赛、②铸造工艺设计赛、③材料热处理创新创业赛、④起重机创意赛、⑤智能制造大赛</t>
  </si>
  <si>
    <t>“中国软件杯”大学生软件设计大赛</t>
  </si>
  <si>
    <t>中美青年创客大赛</t>
  </si>
  <si>
    <t>“大唐杯”全国大学生新一代信息通信技术大赛</t>
  </si>
  <si>
    <t>华为ICT大赛</t>
  </si>
  <si>
    <t>全国大学生嵌入式芯片与系统设计竞赛</t>
  </si>
  <si>
    <t>全国高校BIM毕业设计创新大赛</t>
  </si>
  <si>
    <t>“学创杯”全国大学生创业综合模拟大赛</t>
  </si>
  <si>
    <t>“21世纪杯”全国英语演讲比赛</t>
  </si>
  <si>
    <t>“工行杯”全国大学生金融科技创新大赛</t>
  </si>
  <si>
    <t>中华经典诵写讲大赛</t>
  </si>
  <si>
    <t>“外教社杯”全国高校学生跨文化能力大赛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</si>
  <si>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</si>
  <si>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</si>
  <si>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</si>
  <si>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</si>
  <si>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</si>
  <si>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全国大学生物联网设计竞赛</t>
  </si>
  <si>
    <t>全国大学生信息安全与对抗技术竞赛</t>
  </si>
  <si>
    <t>全国大学生测绘学科创新创业智能大赛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</si>
  <si>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</si>
  <si>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</si>
  <si>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</si>
  <si>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</si>
  <si>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</si>
  <si>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</si>
  <si>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</si>
  <si>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</si>
  <si>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</si>
  <si>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</si>
  <si>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</si>
  <si>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</si>
  <si>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大学生财务决策竞赛</t>
  </si>
  <si>
    <t>“中译国青杯”国际组织文件翻译大赛</t>
  </si>
  <si>
    <t>中国大学生人力资源创新实践大赛(HRU大赛)</t>
  </si>
  <si>
    <t>中国国际飞行器设计挑战赛</t>
  </si>
  <si>
    <t>“中装杯”全国大学生环境设计大赛</t>
  </si>
  <si>
    <t>“外教社·词达人杯”全国大学生英语词汇能力大赛</t>
  </si>
  <si>
    <t>全国大学生人力资源管理综合能力竞赛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</si>
  <si>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</si>
  <si>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</si>
  <si>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</si>
  <si>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</si>
  <si>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全国供应链大赛</t>
  </si>
  <si>
    <t>全国高校企业价值创造实战竞赛</t>
  </si>
  <si>
    <t>全国高校经济决策虚仿实验大赛</t>
  </si>
  <si>
    <t>全国高校模拟飞行锦标赛</t>
  </si>
  <si>
    <t>“求是杯”国际诗歌创作与翻译大赛</t>
  </si>
  <si>
    <t>时报金犊奖</t>
  </si>
  <si>
    <t>金蝶云管理创新杯</t>
  </si>
  <si>
    <t>“品茗杯”全国高校智能建造创新应用大赛</t>
  </si>
  <si>
    <t>新华三杯全国大学生数字技术大赛</t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</si>
  <si>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</si>
  <si>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</si>
  <si>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</si>
  <si>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</si>
  <si>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</si>
  <si>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</si>
  <si>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</si>
  <si>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</si>
  <si>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</si>
  <si>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</si>
  <si>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</si>
  <si>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</si>
  <si>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</si>
  <si>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</si>
  <si>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</si>
  <si>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</si>
  <si>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</si>
  <si>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中国研究生企业管理创新大赛</t>
  </si>
  <si>
    <t>中国研究生操作系统开源创新大赛</t>
  </si>
  <si>
    <t>中国研究生“文化中国”两创大赛</t>
  </si>
  <si>
    <t>中国研究生国际中文教育案例大赛</t>
  </si>
  <si>
    <t>中国研究生数学建模竞赛</t>
  </si>
  <si>
    <t>其他比赛未在排行榜中</t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</si>
  <si>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</si>
  <si>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</si>
  <si>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</si>
  <si>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</si>
  <si>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</si>
  <si>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</si>
  <si>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</si>
  <si>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</si>
  <si>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</si>
  <si>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</si>
  <si>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</si>
  <si>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</si>
  <si>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</si>
  <si>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</si>
  <si>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</si>
  <si>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</si>
  <si>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</si>
  <si>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</si>
  <si>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</si>
  <si>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</si>
  <si>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</si>
  <si>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</si>
  <si>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</si>
  <si>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</si>
  <si>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</si>
  <si>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</si>
  <si>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</si>
  <si>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</si>
  <si>
    <t>仅证书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</si>
</sst>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3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31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31" fontId="8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 wrapText="1"/>
    </xf>
    <xf numFmtId="10" fontId="9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9" fontId="8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57" fontId="8" fillId="0" borderId="13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9" xfId="0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9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L2" sqref="L$1:M$1048576"/>
    </sheetView>
  </sheetViews>
  <sheetFormatPr defaultColWidth="9" defaultRowHeight="13.85"/>
  <cols>
    <col min="2" max="2" width="12.8849557522124" customWidth="1"/>
    <col min="3" max="3" width="11.2477876106195" customWidth="1"/>
    <col min="4" max="5" width="10.8761061946903" customWidth="1"/>
    <col min="6" max="6" width="50.1858407079646" customWidth="1"/>
    <col min="7" max="7" width="17.3716814159292" customWidth="1"/>
    <col min="8" max="8" width="14" customWidth="1"/>
    <col min="9" max="9" width="9.87610619469027" customWidth="1"/>
    <col min="10" max="10" width="10.5044247787611" customWidth="1"/>
    <col min="11" max="11" width="9.87610619469027" customWidth="1"/>
    <col min="12" max="12" width="9.87610619469027" hidden="1" customWidth="1"/>
    <col min="13" max="13" width="19.8761061946903" hidden="1" customWidth="1"/>
    <col min="14" max="14" width="10.6283185840708" customWidth="1"/>
    <col min="16" max="16" width="15.2477876106195" customWidth="1"/>
    <col min="18" max="18" width="12" customWidth="1"/>
    <col min="21" max="21" width="28.1238938053097" customWidth="1"/>
    <col min="22" max="22" width="30.1238938053097" customWidth="1"/>
    <col min="24" max="24" width="11.3716814159292" customWidth="1"/>
  </cols>
  <sheetData>
    <row r="1" ht="30.6" customHeight="1" spans="1:18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40.5" spans="1:1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8" t="s">
        <v>7</v>
      </c>
      <c r="H2" s="19" t="s">
        <v>8</v>
      </c>
      <c r="I2" s="17" t="s">
        <v>9</v>
      </c>
      <c r="J2" s="18" t="s">
        <v>10</v>
      </c>
      <c r="K2" s="18" t="s">
        <v>11</v>
      </c>
      <c r="L2" s="18" t="s">
        <v>12</v>
      </c>
      <c r="M2" s="18"/>
      <c r="N2" s="19" t="s">
        <v>13</v>
      </c>
      <c r="O2" s="18" t="s">
        <v>14</v>
      </c>
      <c r="P2" s="18" t="s">
        <v>15</v>
      </c>
      <c r="Q2" s="19" t="s">
        <v>16</v>
      </c>
      <c r="R2" s="19" t="s">
        <v>17</v>
      </c>
    </row>
    <row r="3" s="13" customFormat="1" spans="1:18">
      <c r="A3" s="20">
        <v>1</v>
      </c>
      <c r="B3" s="21" t="s">
        <v>18</v>
      </c>
      <c r="C3" s="22" t="s">
        <v>19</v>
      </c>
      <c r="D3" s="21" t="s">
        <v>20</v>
      </c>
      <c r="E3" s="21" t="s">
        <v>21</v>
      </c>
      <c r="F3" s="21" t="s">
        <v>22</v>
      </c>
      <c r="G3" s="23">
        <v>45627</v>
      </c>
      <c r="H3" s="24" t="str">
        <f>VLOOKUP(F3,'表1.校区竞赛认定目录（2025年）'!B:C,2,0)</f>
        <v>二类</v>
      </c>
      <c r="I3" s="21" t="s">
        <v>23</v>
      </c>
      <c r="J3" s="21" t="s">
        <v>24</v>
      </c>
      <c r="K3" s="21" t="s">
        <v>25</v>
      </c>
      <c r="L3" s="26" t="str">
        <f t="shared" ref="L3:L8" si="0">_xlfn.IFS(K3="是","（含特）",K3="否","（不含特）")</f>
        <v>（不含特）</v>
      </c>
      <c r="M3" s="26" t="str">
        <f t="shared" ref="M3:M8" si="1">H3&amp;I3&amp;J3&amp;L3</f>
        <v>二类省部级二等奖（不含特）</v>
      </c>
      <c r="N3" s="24">
        <f>VLOOKUP(M3,表2.获奖金额及对应奖项!A:D,4,0)</f>
        <v>800</v>
      </c>
      <c r="O3" s="21" t="s">
        <v>26</v>
      </c>
      <c r="P3" s="27">
        <v>1</v>
      </c>
      <c r="Q3" s="24">
        <f>N3*P3</f>
        <v>800</v>
      </c>
      <c r="R3" s="24" t="str">
        <f>IF(COUNT(FIND({1,2,3,4,5,6,7,8,9,0},Q3))&gt;0,"","仅证书")</f>
        <v/>
      </c>
    </row>
    <row r="4" s="13" customFormat="1" spans="1:18">
      <c r="A4" s="20">
        <v>2</v>
      </c>
      <c r="B4" s="21" t="s">
        <v>27</v>
      </c>
      <c r="C4" s="22" t="s">
        <v>28</v>
      </c>
      <c r="D4" s="21" t="s">
        <v>20</v>
      </c>
      <c r="E4" s="21" t="s">
        <v>21</v>
      </c>
      <c r="F4" s="21" t="s">
        <v>29</v>
      </c>
      <c r="G4" s="23">
        <v>45839</v>
      </c>
      <c r="H4" s="24" t="str">
        <f>VLOOKUP(F4,'表1.校区竞赛认定目录（2025年）'!B:C,2,0)</f>
        <v>二类</v>
      </c>
      <c r="I4" s="21" t="s">
        <v>30</v>
      </c>
      <c r="J4" s="21" t="s">
        <v>31</v>
      </c>
      <c r="K4" s="21" t="s">
        <v>32</v>
      </c>
      <c r="L4" s="26" t="str">
        <f t="shared" si="0"/>
        <v>（含特）</v>
      </c>
      <c r="M4" s="26" t="str">
        <f t="shared" si="1"/>
        <v>二类国家级三等奖（含特）</v>
      </c>
      <c r="N4" s="24">
        <f>VLOOKUP(M4,表2.获奖金额及对应奖项!A:D,4,0)</f>
        <v>1000</v>
      </c>
      <c r="O4" s="21" t="s">
        <v>26</v>
      </c>
      <c r="P4" s="27">
        <v>1</v>
      </c>
      <c r="Q4" s="24">
        <f t="shared" ref="Q4:Q67" si="2">N4*P4</f>
        <v>1000</v>
      </c>
      <c r="R4" s="24" t="str">
        <f>IF(COUNT(FIND({1,2,3,4,5,6,7,8,9,0},Q4))&gt;0,"","仅证书")</f>
        <v/>
      </c>
    </row>
    <row r="5" s="13" customFormat="1" spans="1:18">
      <c r="A5" s="20">
        <v>3</v>
      </c>
      <c r="B5" s="21" t="s">
        <v>33</v>
      </c>
      <c r="C5" s="22" t="s">
        <v>34</v>
      </c>
      <c r="D5" s="21" t="s">
        <v>20</v>
      </c>
      <c r="E5" s="21" t="s">
        <v>21</v>
      </c>
      <c r="F5" s="21" t="s">
        <v>22</v>
      </c>
      <c r="G5" s="23">
        <v>45627</v>
      </c>
      <c r="H5" s="24" t="str">
        <f>VLOOKUP(F5,'表1.校区竞赛认定目录（2025年）'!B:C,2,0)</f>
        <v>二类</v>
      </c>
      <c r="I5" s="21" t="s">
        <v>23</v>
      </c>
      <c r="J5" s="21" t="s">
        <v>35</v>
      </c>
      <c r="K5" s="21" t="s">
        <v>25</v>
      </c>
      <c r="L5" s="26" t="str">
        <f t="shared" si="0"/>
        <v>（不含特）</v>
      </c>
      <c r="M5" s="26" t="str">
        <f t="shared" si="1"/>
        <v>二类省部级一等奖（不含特）</v>
      </c>
      <c r="N5" s="24">
        <f>VLOOKUP(M5,表2.获奖金额及对应奖项!A:D,4,0)</f>
        <v>1000</v>
      </c>
      <c r="O5" s="21" t="s">
        <v>26</v>
      </c>
      <c r="P5" s="27">
        <v>1</v>
      </c>
      <c r="Q5" s="24">
        <f t="shared" si="2"/>
        <v>1000</v>
      </c>
      <c r="R5" s="24" t="str">
        <f>IF(COUNT(FIND({1,2,3,4,5,6,7,8,9,0},Q5))&gt;0,"","仅证书")</f>
        <v/>
      </c>
    </row>
    <row r="6" s="13" customFormat="1" spans="1:18">
      <c r="A6" s="20">
        <v>4</v>
      </c>
      <c r="B6" s="21" t="s">
        <v>36</v>
      </c>
      <c r="C6" s="22" t="s">
        <v>37</v>
      </c>
      <c r="D6" s="21" t="s">
        <v>20</v>
      </c>
      <c r="E6" s="21" t="s">
        <v>21</v>
      </c>
      <c r="F6" s="21" t="s">
        <v>38</v>
      </c>
      <c r="G6" s="23">
        <v>45809</v>
      </c>
      <c r="H6" s="24" t="str">
        <f>VLOOKUP(F6,'表1.校区竞赛认定目录（2025年）'!B:C,2,0)</f>
        <v>一类</v>
      </c>
      <c r="I6" s="21" t="s">
        <v>23</v>
      </c>
      <c r="J6" s="21" t="s">
        <v>35</v>
      </c>
      <c r="K6" s="21" t="s">
        <v>32</v>
      </c>
      <c r="L6" s="26" t="str">
        <f t="shared" si="0"/>
        <v>（含特）</v>
      </c>
      <c r="M6" s="26" t="str">
        <f t="shared" si="1"/>
        <v>一类省部级一等奖（含特）</v>
      </c>
      <c r="N6" s="24">
        <f>VLOOKUP(M6,表2.获奖金额及对应奖项!A:D,4,0)</f>
        <v>800</v>
      </c>
      <c r="O6" s="21" t="s">
        <v>39</v>
      </c>
      <c r="P6" s="27">
        <v>0.5</v>
      </c>
      <c r="Q6" s="24">
        <f t="shared" si="2"/>
        <v>400</v>
      </c>
      <c r="R6" s="24" t="str">
        <f>IF(COUNT(FIND({1,2,3,4,5,6,7,8,9,0},Q6))&gt;0,"","仅证书")</f>
        <v/>
      </c>
    </row>
    <row r="7" s="13" customFormat="1" spans="1:18">
      <c r="A7" s="20">
        <v>5</v>
      </c>
      <c r="B7" s="21" t="s">
        <v>40</v>
      </c>
      <c r="C7" s="22" t="s">
        <v>41</v>
      </c>
      <c r="D7" s="21" t="s">
        <v>20</v>
      </c>
      <c r="E7" s="21" t="s">
        <v>21</v>
      </c>
      <c r="F7" s="21" t="s">
        <v>29</v>
      </c>
      <c r="G7" s="23">
        <v>45839</v>
      </c>
      <c r="H7" s="24" t="str">
        <f>VLOOKUP(F7,'表1.校区竞赛认定目录（2025年）'!B:C,2,0)</f>
        <v>二类</v>
      </c>
      <c r="I7" s="21" t="s">
        <v>30</v>
      </c>
      <c r="J7" s="21" t="s">
        <v>31</v>
      </c>
      <c r="K7" s="21" t="s">
        <v>32</v>
      </c>
      <c r="L7" s="26" t="str">
        <f t="shared" si="0"/>
        <v>（含特）</v>
      </c>
      <c r="M7" s="26" t="str">
        <f t="shared" si="1"/>
        <v>二类国家级三等奖（含特）</v>
      </c>
      <c r="N7" s="24">
        <f>VLOOKUP(M7,表2.获奖金额及对应奖项!A:D,4,0)</f>
        <v>1000</v>
      </c>
      <c r="O7" s="21" t="s">
        <v>26</v>
      </c>
      <c r="P7" s="27">
        <v>1</v>
      </c>
      <c r="Q7" s="24">
        <f t="shared" si="2"/>
        <v>1000</v>
      </c>
      <c r="R7" s="24" t="str">
        <f>IF(COUNT(FIND({1,2,3,4,5,6,7,8,9,0},Q7))&gt;0,"","仅证书")</f>
        <v/>
      </c>
    </row>
    <row r="8" s="13" customFormat="1" spans="1:18">
      <c r="A8" s="20">
        <v>6</v>
      </c>
      <c r="B8" s="21" t="s">
        <v>42</v>
      </c>
      <c r="C8" s="22" t="s">
        <v>43</v>
      </c>
      <c r="D8" s="21" t="s">
        <v>20</v>
      </c>
      <c r="E8" s="21" t="s">
        <v>21</v>
      </c>
      <c r="F8" s="21" t="s">
        <v>29</v>
      </c>
      <c r="G8" s="23">
        <v>45839</v>
      </c>
      <c r="H8" s="24" t="str">
        <f>VLOOKUP(F8,'表1.校区竞赛认定目录（2025年）'!B:C,2,0)</f>
        <v>二类</v>
      </c>
      <c r="I8" s="21" t="s">
        <v>30</v>
      </c>
      <c r="J8" s="21" t="s">
        <v>31</v>
      </c>
      <c r="K8" s="21" t="s">
        <v>32</v>
      </c>
      <c r="L8" s="26" t="str">
        <f t="shared" si="0"/>
        <v>（含特）</v>
      </c>
      <c r="M8" s="26" t="str">
        <f t="shared" si="1"/>
        <v>二类国家级三等奖（含特）</v>
      </c>
      <c r="N8" s="24">
        <f>VLOOKUP(M8,表2.获奖金额及对应奖项!A:D,4,0)</f>
        <v>1000</v>
      </c>
      <c r="O8" s="21" t="s">
        <v>26</v>
      </c>
      <c r="P8" s="27">
        <v>1</v>
      </c>
      <c r="Q8" s="24">
        <f t="shared" si="2"/>
        <v>1000</v>
      </c>
      <c r="R8" s="24" t="str">
        <f>IF(COUNT(FIND({1,2,3,4,5,6,7,8,9,0},Q8))&gt;0,"","仅证书")</f>
        <v/>
      </c>
    </row>
    <row r="9" s="13" customFormat="1" spans="1:18">
      <c r="A9" s="20">
        <v>7</v>
      </c>
      <c r="B9" s="21" t="s">
        <v>44</v>
      </c>
      <c r="C9" s="22" t="s">
        <v>45</v>
      </c>
      <c r="D9" s="21" t="s">
        <v>20</v>
      </c>
      <c r="E9" s="21" t="s">
        <v>21</v>
      </c>
      <c r="F9" s="21" t="s">
        <v>46</v>
      </c>
      <c r="G9" s="23">
        <v>45870</v>
      </c>
      <c r="H9" s="24" t="str">
        <f>VLOOKUP(F9,'表1.校区竞赛认定目录（2025年）'!B:C,2,0)</f>
        <v>二类</v>
      </c>
      <c r="I9" s="21" t="s">
        <v>30</v>
      </c>
      <c r="J9" s="21" t="s">
        <v>24</v>
      </c>
      <c r="K9" s="21" t="s">
        <v>32</v>
      </c>
      <c r="L9" s="26" t="str">
        <f t="shared" ref="L9:L72" si="3">_xlfn.IFS(K9="是","（含特）",K9="否","（不含特）")</f>
        <v>（含特）</v>
      </c>
      <c r="M9" s="26" t="str">
        <f t="shared" ref="M9:M72" si="4">H9&amp;I9&amp;J9&amp;L9</f>
        <v>二类国家级二等奖（含特）</v>
      </c>
      <c r="N9" s="24">
        <f>VLOOKUP(M9,表2.获奖金额及对应奖项!A:D,4,0)</f>
        <v>1500</v>
      </c>
      <c r="O9" s="21" t="s">
        <v>39</v>
      </c>
      <c r="P9" s="27">
        <v>0.5</v>
      </c>
      <c r="Q9" s="24">
        <f t="shared" si="2"/>
        <v>750</v>
      </c>
      <c r="R9" s="24" t="str">
        <f>IF(COUNT(FIND({1,2,3,4,5,6,7,8,9,0},Q9))&gt;0,"","仅证书")</f>
        <v/>
      </c>
    </row>
    <row r="10" s="13" customFormat="1" spans="1:18">
      <c r="A10" s="20">
        <v>8</v>
      </c>
      <c r="B10" s="21" t="s">
        <v>47</v>
      </c>
      <c r="C10" s="22" t="s">
        <v>48</v>
      </c>
      <c r="D10" s="21" t="s">
        <v>20</v>
      </c>
      <c r="E10" s="21" t="s">
        <v>21</v>
      </c>
      <c r="F10" s="21" t="s">
        <v>46</v>
      </c>
      <c r="G10" s="23">
        <v>45870</v>
      </c>
      <c r="H10" s="24" t="str">
        <f>VLOOKUP(F10,'表1.校区竞赛认定目录（2025年）'!B:C,2,0)</f>
        <v>二类</v>
      </c>
      <c r="I10" s="21" t="s">
        <v>30</v>
      </c>
      <c r="J10" s="21" t="s">
        <v>24</v>
      </c>
      <c r="K10" s="21" t="s">
        <v>32</v>
      </c>
      <c r="L10" s="26" t="str">
        <f t="shared" si="3"/>
        <v>（含特）</v>
      </c>
      <c r="M10" s="26" t="str">
        <f t="shared" si="4"/>
        <v>二类国家级二等奖（含特）</v>
      </c>
      <c r="N10" s="24">
        <f>VLOOKUP(M10,表2.获奖金额及对应奖项!A:D,4,0)</f>
        <v>1500</v>
      </c>
      <c r="O10" s="21" t="s">
        <v>39</v>
      </c>
      <c r="P10" s="27">
        <v>0.2</v>
      </c>
      <c r="Q10" s="24">
        <f t="shared" si="2"/>
        <v>300</v>
      </c>
      <c r="R10" s="24" t="str">
        <f>IF(COUNT(FIND({1,2,3,4,5,6,7,8,9,0},Q10))&gt;0,"","仅证书")</f>
        <v/>
      </c>
    </row>
    <row r="11" s="13" customFormat="1" spans="1:18">
      <c r="A11" s="20">
        <v>9</v>
      </c>
      <c r="B11" s="21" t="s">
        <v>49</v>
      </c>
      <c r="C11" s="22" t="s">
        <v>50</v>
      </c>
      <c r="D11" s="21" t="s">
        <v>20</v>
      </c>
      <c r="E11" s="21" t="s">
        <v>21</v>
      </c>
      <c r="F11" s="21" t="s">
        <v>46</v>
      </c>
      <c r="G11" s="23">
        <v>45870</v>
      </c>
      <c r="H11" s="24" t="str">
        <f>VLOOKUP(F11,'表1.校区竞赛认定目录（2025年）'!B:C,2,0)</f>
        <v>二类</v>
      </c>
      <c r="I11" s="21" t="s">
        <v>30</v>
      </c>
      <c r="J11" s="21" t="s">
        <v>24</v>
      </c>
      <c r="K11" s="21" t="s">
        <v>32</v>
      </c>
      <c r="L11" s="26" t="str">
        <f t="shared" si="3"/>
        <v>（含特）</v>
      </c>
      <c r="M11" s="26" t="str">
        <f t="shared" si="4"/>
        <v>二类国家级二等奖（含特）</v>
      </c>
      <c r="N11" s="24">
        <f>VLOOKUP(M11,表2.获奖金额及对应奖项!A:D,4,0)</f>
        <v>1500</v>
      </c>
      <c r="O11" s="21" t="s">
        <v>39</v>
      </c>
      <c r="P11" s="27">
        <v>0.1</v>
      </c>
      <c r="Q11" s="24">
        <f t="shared" si="2"/>
        <v>150</v>
      </c>
      <c r="R11" s="24" t="str">
        <f>IF(COUNT(FIND({1,2,3,4,5,6,7,8,9,0},Q11))&gt;0,"","仅证书")</f>
        <v/>
      </c>
    </row>
    <row r="12" s="13" customFormat="1" spans="1:18">
      <c r="A12" s="20">
        <v>10</v>
      </c>
      <c r="B12" s="21" t="s">
        <v>51</v>
      </c>
      <c r="C12" s="22" t="s">
        <v>52</v>
      </c>
      <c r="D12" s="21" t="s">
        <v>20</v>
      </c>
      <c r="E12" s="21" t="s">
        <v>21</v>
      </c>
      <c r="F12" s="21" t="s">
        <v>46</v>
      </c>
      <c r="G12" s="23">
        <v>45870</v>
      </c>
      <c r="H12" s="24" t="str">
        <f>VLOOKUP(F12,'表1.校区竞赛认定目录（2025年）'!B:C,2,0)</f>
        <v>二类</v>
      </c>
      <c r="I12" s="21" t="s">
        <v>30</v>
      </c>
      <c r="J12" s="21" t="s">
        <v>24</v>
      </c>
      <c r="K12" s="21" t="s">
        <v>32</v>
      </c>
      <c r="L12" s="26" t="str">
        <f t="shared" si="3"/>
        <v>（含特）</v>
      </c>
      <c r="M12" s="26" t="str">
        <f t="shared" si="4"/>
        <v>二类国家级二等奖（含特）</v>
      </c>
      <c r="N12" s="24">
        <f>VLOOKUP(M12,表2.获奖金额及对应奖项!A:D,4,0)</f>
        <v>1500</v>
      </c>
      <c r="O12" s="21" t="s">
        <v>39</v>
      </c>
      <c r="P12" s="27">
        <v>0.1</v>
      </c>
      <c r="Q12" s="24">
        <f t="shared" si="2"/>
        <v>150</v>
      </c>
      <c r="R12" s="24" t="str">
        <f>IF(COUNT(FIND({1,2,3,4,5,6,7,8,9,0},Q12))&gt;0,"","仅证书")</f>
        <v/>
      </c>
    </row>
    <row r="13" s="13" customFormat="1" spans="1:18">
      <c r="A13" s="20">
        <v>11</v>
      </c>
      <c r="B13" s="21" t="s">
        <v>53</v>
      </c>
      <c r="C13" s="22" t="s">
        <v>54</v>
      </c>
      <c r="D13" s="21" t="s">
        <v>20</v>
      </c>
      <c r="E13" s="21" t="s">
        <v>21</v>
      </c>
      <c r="F13" s="21" t="s">
        <v>46</v>
      </c>
      <c r="G13" s="23">
        <v>45870</v>
      </c>
      <c r="H13" s="24" t="str">
        <f>VLOOKUP(F13,'表1.校区竞赛认定目录（2025年）'!B:C,2,0)</f>
        <v>二类</v>
      </c>
      <c r="I13" s="21" t="s">
        <v>30</v>
      </c>
      <c r="J13" s="21" t="s">
        <v>24</v>
      </c>
      <c r="K13" s="21" t="s">
        <v>32</v>
      </c>
      <c r="L13" s="26" t="str">
        <f t="shared" si="3"/>
        <v>（含特）</v>
      </c>
      <c r="M13" s="26" t="str">
        <f t="shared" si="4"/>
        <v>二类国家级二等奖（含特）</v>
      </c>
      <c r="N13" s="24">
        <f>VLOOKUP(M13,表2.获奖金额及对应奖项!A:D,4,0)</f>
        <v>1500</v>
      </c>
      <c r="O13" s="21" t="s">
        <v>39</v>
      </c>
      <c r="P13" s="27">
        <v>0.1</v>
      </c>
      <c r="Q13" s="24">
        <f t="shared" si="2"/>
        <v>150</v>
      </c>
      <c r="R13" s="24" t="str">
        <f>IF(COUNT(FIND({1,2,3,4,5,6,7,8,9,0},Q13))&gt;0,"","仅证书")</f>
        <v/>
      </c>
    </row>
    <row r="14" s="13" customFormat="1" spans="1:18">
      <c r="A14" s="20">
        <v>12</v>
      </c>
      <c r="B14" s="21" t="s">
        <v>55</v>
      </c>
      <c r="C14" s="21">
        <v>2023016102</v>
      </c>
      <c r="D14" s="21" t="s">
        <v>20</v>
      </c>
      <c r="E14" s="21" t="s">
        <v>21</v>
      </c>
      <c r="F14" s="21" t="s">
        <v>29</v>
      </c>
      <c r="G14" s="23">
        <v>45839</v>
      </c>
      <c r="H14" s="24" t="str">
        <f>VLOOKUP(F14,'表1.校区竞赛认定目录（2025年）'!B:C,2,0)</f>
        <v>二类</v>
      </c>
      <c r="I14" s="21" t="s">
        <v>30</v>
      </c>
      <c r="J14" s="21" t="s">
        <v>31</v>
      </c>
      <c r="K14" s="21" t="s">
        <v>32</v>
      </c>
      <c r="L14" s="26" t="str">
        <f t="shared" si="3"/>
        <v>（含特）</v>
      </c>
      <c r="M14" s="26" t="str">
        <f t="shared" si="4"/>
        <v>二类国家级三等奖（含特）</v>
      </c>
      <c r="N14" s="24">
        <f>VLOOKUP(M14,表2.获奖金额及对应奖项!A:D,4,0)</f>
        <v>1000</v>
      </c>
      <c r="O14" s="21" t="s">
        <v>26</v>
      </c>
      <c r="P14" s="27">
        <v>1</v>
      </c>
      <c r="Q14" s="24">
        <f t="shared" si="2"/>
        <v>1000</v>
      </c>
      <c r="R14" s="24" t="str">
        <f>IF(COUNT(FIND({1,2,3,4,5,6,7,8,9,0},Q14))&gt;0,"","仅证书")</f>
        <v/>
      </c>
    </row>
    <row r="15" s="13" customFormat="1" spans="1:18">
      <c r="A15" s="20">
        <v>13</v>
      </c>
      <c r="B15" s="21" t="s">
        <v>56</v>
      </c>
      <c r="C15" s="21">
        <v>2022015944</v>
      </c>
      <c r="D15" s="21" t="s">
        <v>20</v>
      </c>
      <c r="E15" s="21" t="s">
        <v>21</v>
      </c>
      <c r="F15" s="21" t="s">
        <v>57</v>
      </c>
      <c r="G15" s="23">
        <v>45895</v>
      </c>
      <c r="H15" s="24" t="str">
        <f>VLOOKUP(F15,'表1.校区竞赛认定目录（2025年）'!B:C,2,0)</f>
        <v>二类</v>
      </c>
      <c r="I15" s="21" t="s">
        <v>30</v>
      </c>
      <c r="J15" s="21" t="s">
        <v>35</v>
      </c>
      <c r="K15" s="21" t="s">
        <v>25</v>
      </c>
      <c r="L15" s="26" t="str">
        <f t="shared" si="3"/>
        <v>（不含特）</v>
      </c>
      <c r="M15" s="26" t="str">
        <f t="shared" si="4"/>
        <v>二类国家级一等奖（不含特）</v>
      </c>
      <c r="N15" s="24">
        <f>VLOOKUP(M15,表2.获奖金额及对应奖项!A:D,4,0)</f>
        <v>3000</v>
      </c>
      <c r="O15" s="21" t="s">
        <v>39</v>
      </c>
      <c r="P15" s="27">
        <v>1</v>
      </c>
      <c r="Q15" s="24">
        <f t="shared" si="2"/>
        <v>3000</v>
      </c>
      <c r="R15" s="24" t="str">
        <f>IF(COUNT(FIND({1,2,3,4,5,6,7,8,9,0},Q15))&gt;0,"","仅证书")</f>
        <v/>
      </c>
    </row>
    <row r="16" s="13" customFormat="1" spans="1:18">
      <c r="A16" s="20">
        <v>14</v>
      </c>
      <c r="B16" s="21" t="s">
        <v>58</v>
      </c>
      <c r="C16" s="21">
        <v>2023016174</v>
      </c>
      <c r="D16" s="21" t="s">
        <v>20</v>
      </c>
      <c r="E16" s="21" t="s">
        <v>21</v>
      </c>
      <c r="F16" s="21" t="s">
        <v>59</v>
      </c>
      <c r="G16" s="23">
        <v>45778</v>
      </c>
      <c r="H16" s="24" t="str">
        <f>VLOOKUP(F16,'表1.校区竞赛认定目录（2025年）'!B:C,2,0)</f>
        <v>二类</v>
      </c>
      <c r="I16" s="21" t="s">
        <v>23</v>
      </c>
      <c r="J16" s="21" t="s">
        <v>35</v>
      </c>
      <c r="K16" s="21" t="s">
        <v>25</v>
      </c>
      <c r="L16" s="26" t="str">
        <f t="shared" si="3"/>
        <v>（不含特）</v>
      </c>
      <c r="M16" s="26" t="str">
        <f t="shared" si="4"/>
        <v>二类省部级一等奖（不含特）</v>
      </c>
      <c r="N16" s="24">
        <f>VLOOKUP(M16,表2.获奖金额及对应奖项!A:D,4,0)</f>
        <v>1000</v>
      </c>
      <c r="O16" s="21" t="s">
        <v>26</v>
      </c>
      <c r="P16" s="27">
        <v>1</v>
      </c>
      <c r="Q16" s="24">
        <f t="shared" si="2"/>
        <v>1000</v>
      </c>
      <c r="R16" s="24" t="str">
        <f>IF(COUNT(FIND({1,2,3,4,5,6,7,8,9,0},Q16))&gt;0,"","仅证书")</f>
        <v/>
      </c>
    </row>
    <row r="17" s="13" customFormat="1" spans="1:18">
      <c r="A17" s="20">
        <v>15</v>
      </c>
      <c r="B17" s="21" t="s">
        <v>60</v>
      </c>
      <c r="C17" s="21">
        <v>2022015785</v>
      </c>
      <c r="D17" s="21" t="s">
        <v>20</v>
      </c>
      <c r="E17" s="21" t="s">
        <v>21</v>
      </c>
      <c r="F17" s="21" t="s">
        <v>61</v>
      </c>
      <c r="G17" s="23">
        <v>45870</v>
      </c>
      <c r="H17" s="24" t="str">
        <f>VLOOKUP(F17,'表1.校区竞赛认定目录（2025年）'!B:C,2,0)</f>
        <v>二类</v>
      </c>
      <c r="I17" s="21" t="s">
        <v>30</v>
      </c>
      <c r="J17" s="21" t="s">
        <v>31</v>
      </c>
      <c r="K17" s="21" t="s">
        <v>25</v>
      </c>
      <c r="L17" s="26" t="str">
        <f t="shared" si="3"/>
        <v>（不含特）</v>
      </c>
      <c r="M17" s="26" t="str">
        <f t="shared" si="4"/>
        <v>二类国家级三等奖（不含特）</v>
      </c>
      <c r="N17" s="24">
        <f>VLOOKUP(M17,表2.获奖金额及对应奖项!A:D,4,0)</f>
        <v>1500</v>
      </c>
      <c r="O17" s="21" t="s">
        <v>26</v>
      </c>
      <c r="P17" s="27">
        <v>1</v>
      </c>
      <c r="Q17" s="24">
        <f t="shared" si="2"/>
        <v>1500</v>
      </c>
      <c r="R17" s="24" t="str">
        <f>IF(COUNT(FIND({1,2,3,4,5,6,7,8,9,0},Q17))&gt;0,"","仅证书")</f>
        <v/>
      </c>
    </row>
    <row r="18" s="13" customFormat="1" spans="1:18">
      <c r="A18" s="20">
        <v>16</v>
      </c>
      <c r="B18" s="21" t="s">
        <v>62</v>
      </c>
      <c r="C18" s="21">
        <v>2023016394</v>
      </c>
      <c r="D18" s="21" t="s">
        <v>20</v>
      </c>
      <c r="E18" s="21" t="s">
        <v>21</v>
      </c>
      <c r="F18" s="21" t="s">
        <v>63</v>
      </c>
      <c r="G18" s="23">
        <v>45870</v>
      </c>
      <c r="H18" s="24" t="str">
        <f>VLOOKUP(F18,'表1.校区竞赛认定目录（2025年）'!B:C,2,0)</f>
        <v>二类</v>
      </c>
      <c r="I18" s="21" t="s">
        <v>30</v>
      </c>
      <c r="J18" s="21" t="s">
        <v>35</v>
      </c>
      <c r="K18" s="21" t="s">
        <v>25</v>
      </c>
      <c r="L18" s="26" t="str">
        <f t="shared" si="3"/>
        <v>（不含特）</v>
      </c>
      <c r="M18" s="26" t="str">
        <f t="shared" si="4"/>
        <v>二类国家级一等奖（不含特）</v>
      </c>
      <c r="N18" s="24">
        <f>VLOOKUP(M18,表2.获奖金额及对应奖项!A:D,4,0)</f>
        <v>3000</v>
      </c>
      <c r="O18" s="21" t="s">
        <v>26</v>
      </c>
      <c r="P18" s="27">
        <v>1</v>
      </c>
      <c r="Q18" s="24">
        <f t="shared" si="2"/>
        <v>3000</v>
      </c>
      <c r="R18" s="24" t="str">
        <f>IF(COUNT(FIND({1,2,3,4,5,6,7,8,9,0},Q18))&gt;0,"","仅证书")</f>
        <v/>
      </c>
    </row>
    <row r="19" s="13" customFormat="1" spans="1:18">
      <c r="A19" s="20">
        <v>17</v>
      </c>
      <c r="B19" s="21" t="s">
        <v>64</v>
      </c>
      <c r="C19" s="21">
        <v>2022016194</v>
      </c>
      <c r="D19" s="21" t="s">
        <v>20</v>
      </c>
      <c r="E19" s="21" t="s">
        <v>21</v>
      </c>
      <c r="F19" s="21" t="s">
        <v>65</v>
      </c>
      <c r="G19" s="25">
        <v>45831</v>
      </c>
      <c r="H19" s="24" t="str">
        <f>VLOOKUP(F19,'表1.校区竞赛认定目录（2025年）'!B:C,2,0)</f>
        <v>二类</v>
      </c>
      <c r="I19" s="21" t="s">
        <v>30</v>
      </c>
      <c r="J19" s="21" t="s">
        <v>35</v>
      </c>
      <c r="K19" s="21" t="s">
        <v>25</v>
      </c>
      <c r="L19" s="26" t="str">
        <f t="shared" si="3"/>
        <v>（不含特）</v>
      </c>
      <c r="M19" s="26" t="str">
        <f t="shared" si="4"/>
        <v>二类国家级一等奖（不含特）</v>
      </c>
      <c r="N19" s="24">
        <f>VLOOKUP(M19,表2.获奖金额及对应奖项!A:D,4,0)</f>
        <v>3000</v>
      </c>
      <c r="O19" s="21" t="s">
        <v>26</v>
      </c>
      <c r="P19" s="27">
        <v>1</v>
      </c>
      <c r="Q19" s="24">
        <f t="shared" si="2"/>
        <v>3000</v>
      </c>
      <c r="R19" s="24" t="str">
        <f>IF(COUNT(FIND({1,2,3,4,5,6,7,8,9,0},Q19))&gt;0,"","仅证书")</f>
        <v/>
      </c>
    </row>
    <row r="20" s="13" customFormat="1" spans="1:18">
      <c r="A20" s="20">
        <v>18</v>
      </c>
      <c r="B20" s="21" t="s">
        <v>66</v>
      </c>
      <c r="C20" s="21">
        <v>2022016036</v>
      </c>
      <c r="D20" s="21" t="s">
        <v>20</v>
      </c>
      <c r="E20" s="21" t="s">
        <v>21</v>
      </c>
      <c r="F20" s="21" t="s">
        <v>57</v>
      </c>
      <c r="G20" s="23">
        <v>45597</v>
      </c>
      <c r="H20" s="24" t="str">
        <f>VLOOKUP(F20,'表1.校区竞赛认定目录（2025年）'!B:C,2,0)</f>
        <v>二类</v>
      </c>
      <c r="I20" s="21" t="s">
        <v>30</v>
      </c>
      <c r="J20" s="21" t="s">
        <v>31</v>
      </c>
      <c r="K20" s="21" t="s">
        <v>25</v>
      </c>
      <c r="L20" s="26" t="str">
        <f t="shared" si="3"/>
        <v>（不含特）</v>
      </c>
      <c r="M20" s="26" t="str">
        <f t="shared" si="4"/>
        <v>二类国家级三等奖（不含特）</v>
      </c>
      <c r="N20" s="24">
        <f>VLOOKUP(M20,表2.获奖金额及对应奖项!A:D,4,0)</f>
        <v>1500</v>
      </c>
      <c r="O20" s="21" t="s">
        <v>39</v>
      </c>
      <c r="P20" s="27">
        <v>1</v>
      </c>
      <c r="Q20" s="24">
        <f t="shared" si="2"/>
        <v>1500</v>
      </c>
      <c r="R20" s="24" t="str">
        <f>IF(COUNT(FIND({1,2,3,4,5,6,7,8,9,0},Q20))&gt;0,"","仅证书")</f>
        <v/>
      </c>
    </row>
    <row r="21" s="13" customFormat="1" spans="1:18">
      <c r="A21" s="20">
        <v>19</v>
      </c>
      <c r="B21" s="21" t="s">
        <v>67</v>
      </c>
      <c r="C21" s="21">
        <v>2023016150</v>
      </c>
      <c r="D21" s="21" t="s">
        <v>20</v>
      </c>
      <c r="E21" s="21" t="s">
        <v>21</v>
      </c>
      <c r="F21" s="21" t="s">
        <v>61</v>
      </c>
      <c r="G21" s="23">
        <v>45870</v>
      </c>
      <c r="H21" s="24" t="str">
        <f>VLOOKUP(F21,'表1.校区竞赛认定目录（2025年）'!B:C,2,0)</f>
        <v>二类</v>
      </c>
      <c r="I21" s="21" t="s">
        <v>30</v>
      </c>
      <c r="J21" s="21" t="s">
        <v>24</v>
      </c>
      <c r="K21" s="21" t="s">
        <v>25</v>
      </c>
      <c r="L21" s="26" t="str">
        <f t="shared" si="3"/>
        <v>（不含特）</v>
      </c>
      <c r="M21" s="26" t="str">
        <f t="shared" si="4"/>
        <v>二类国家级二等奖（不含特）</v>
      </c>
      <c r="N21" s="24">
        <f>VLOOKUP(M21,表2.获奖金额及对应奖项!A:D,4,0)</f>
        <v>2000</v>
      </c>
      <c r="O21" s="21" t="s">
        <v>26</v>
      </c>
      <c r="P21" s="27">
        <v>1</v>
      </c>
      <c r="Q21" s="24">
        <f t="shared" si="2"/>
        <v>2000</v>
      </c>
      <c r="R21" s="24" t="str">
        <f>IF(COUNT(FIND({1,2,3,4,5,6,7,8,9,0},Q21))&gt;0,"","仅证书")</f>
        <v/>
      </c>
    </row>
    <row r="22" s="13" customFormat="1" spans="1:18">
      <c r="A22" s="20">
        <v>20</v>
      </c>
      <c r="B22" s="21" t="s">
        <v>68</v>
      </c>
      <c r="C22" s="21">
        <v>2023015787</v>
      </c>
      <c r="D22" s="21" t="s">
        <v>20</v>
      </c>
      <c r="E22" s="21" t="s">
        <v>21</v>
      </c>
      <c r="F22" s="21" t="s">
        <v>63</v>
      </c>
      <c r="G22" s="23">
        <v>45870</v>
      </c>
      <c r="H22" s="24" t="str">
        <f>VLOOKUP(F22,'表1.校区竞赛认定目录（2025年）'!B:C,2,0)</f>
        <v>二类</v>
      </c>
      <c r="I22" s="21" t="s">
        <v>30</v>
      </c>
      <c r="J22" s="21" t="s">
        <v>31</v>
      </c>
      <c r="K22" s="21" t="s">
        <v>25</v>
      </c>
      <c r="L22" s="26" t="str">
        <f t="shared" si="3"/>
        <v>（不含特）</v>
      </c>
      <c r="M22" s="26" t="str">
        <f t="shared" si="4"/>
        <v>二类国家级三等奖（不含特）</v>
      </c>
      <c r="N22" s="24">
        <f>VLOOKUP(M22,表2.获奖金额及对应奖项!A:D,4,0)</f>
        <v>1500</v>
      </c>
      <c r="O22" s="21" t="s">
        <v>26</v>
      </c>
      <c r="P22" s="27">
        <v>1</v>
      </c>
      <c r="Q22" s="24">
        <f t="shared" si="2"/>
        <v>1500</v>
      </c>
      <c r="R22" s="24" t="str">
        <f>IF(COUNT(FIND({1,2,3,4,5,6,7,8,9,0},Q22))&gt;0,"","仅证书")</f>
        <v/>
      </c>
    </row>
    <row r="23" s="13" customFormat="1" spans="1:18">
      <c r="A23" s="20">
        <v>21</v>
      </c>
      <c r="B23" s="21" t="s">
        <v>69</v>
      </c>
      <c r="C23" s="21">
        <v>2022016176</v>
      </c>
      <c r="D23" s="21" t="s">
        <v>20</v>
      </c>
      <c r="E23" s="21" t="s">
        <v>21</v>
      </c>
      <c r="F23" s="21" t="s">
        <v>57</v>
      </c>
      <c r="G23" s="23">
        <v>45895</v>
      </c>
      <c r="H23" s="24" t="str">
        <f>VLOOKUP(F23,'表1.校区竞赛认定目录（2025年）'!B:C,2,0)</f>
        <v>二类</v>
      </c>
      <c r="I23" s="21" t="s">
        <v>30</v>
      </c>
      <c r="J23" s="21" t="s">
        <v>24</v>
      </c>
      <c r="K23" s="21" t="s">
        <v>25</v>
      </c>
      <c r="L23" s="26" t="str">
        <f t="shared" si="3"/>
        <v>（不含特）</v>
      </c>
      <c r="M23" s="26" t="str">
        <f t="shared" si="4"/>
        <v>二类国家级二等奖（不含特）</v>
      </c>
      <c r="N23" s="24">
        <f>VLOOKUP(M23,表2.获奖金额及对应奖项!A:D,4,0)</f>
        <v>2000</v>
      </c>
      <c r="O23" s="21" t="s">
        <v>26</v>
      </c>
      <c r="P23" s="27">
        <v>1</v>
      </c>
      <c r="Q23" s="24">
        <f t="shared" si="2"/>
        <v>2000</v>
      </c>
      <c r="R23" s="24" t="str">
        <f>IF(COUNT(FIND({1,2,3,4,5,6,7,8,9,0},Q23))&gt;0,"","仅证书")</f>
        <v/>
      </c>
    </row>
    <row r="24" s="13" customFormat="1" spans="1:18">
      <c r="A24" s="20">
        <v>22</v>
      </c>
      <c r="B24" s="21" t="s">
        <v>70</v>
      </c>
      <c r="C24" s="21">
        <v>2023016139</v>
      </c>
      <c r="D24" s="21" t="s">
        <v>20</v>
      </c>
      <c r="E24" s="21" t="s">
        <v>21</v>
      </c>
      <c r="F24" s="21" t="s">
        <v>61</v>
      </c>
      <c r="G24" s="23">
        <v>45870</v>
      </c>
      <c r="H24" s="24" t="str">
        <f>VLOOKUP(F24,'表1.校区竞赛认定目录（2025年）'!B:C,2,0)</f>
        <v>二类</v>
      </c>
      <c r="I24" s="21" t="s">
        <v>30</v>
      </c>
      <c r="J24" s="21" t="s">
        <v>24</v>
      </c>
      <c r="K24" s="21" t="s">
        <v>25</v>
      </c>
      <c r="L24" s="26" t="str">
        <f t="shared" si="3"/>
        <v>（不含特）</v>
      </c>
      <c r="M24" s="26" t="str">
        <f t="shared" si="4"/>
        <v>二类国家级二等奖（不含特）</v>
      </c>
      <c r="N24" s="24">
        <f>VLOOKUP(M24,表2.获奖金额及对应奖项!A:D,4,0)</f>
        <v>2000</v>
      </c>
      <c r="O24" s="21" t="s">
        <v>26</v>
      </c>
      <c r="P24" s="27">
        <v>1</v>
      </c>
      <c r="Q24" s="24">
        <f t="shared" si="2"/>
        <v>2000</v>
      </c>
      <c r="R24" s="24" t="str">
        <f>IF(COUNT(FIND({1,2,3,4,5,6,7,8,9,0},Q24))&gt;0,"","仅证书")</f>
        <v/>
      </c>
    </row>
    <row r="25" s="13" customFormat="1" spans="1:18">
      <c r="A25" s="20">
        <v>23</v>
      </c>
      <c r="B25" s="21" t="s">
        <v>71</v>
      </c>
      <c r="C25" s="21">
        <v>2024016616</v>
      </c>
      <c r="D25" s="21" t="s">
        <v>20</v>
      </c>
      <c r="E25" s="21" t="s">
        <v>21</v>
      </c>
      <c r="F25" s="21" t="s">
        <v>59</v>
      </c>
      <c r="G25" s="23">
        <v>45778</v>
      </c>
      <c r="H25" s="24" t="str">
        <f>VLOOKUP(F25,'表1.校区竞赛认定目录（2025年）'!B:C,2,0)</f>
        <v>二类</v>
      </c>
      <c r="I25" s="21" t="s">
        <v>23</v>
      </c>
      <c r="J25" s="21" t="s">
        <v>35</v>
      </c>
      <c r="K25" s="21" t="s">
        <v>25</v>
      </c>
      <c r="L25" s="26" t="str">
        <f t="shared" si="3"/>
        <v>（不含特）</v>
      </c>
      <c r="M25" s="26" t="str">
        <f t="shared" si="4"/>
        <v>二类省部级一等奖（不含特）</v>
      </c>
      <c r="N25" s="24">
        <f>VLOOKUP(M25,表2.获奖金额及对应奖项!A:D,4,0)</f>
        <v>1000</v>
      </c>
      <c r="O25" s="21" t="s">
        <v>26</v>
      </c>
      <c r="P25" s="27">
        <v>1</v>
      </c>
      <c r="Q25" s="24">
        <f t="shared" si="2"/>
        <v>1000</v>
      </c>
      <c r="R25" s="24" t="str">
        <f>IF(COUNT(FIND({1,2,3,4,5,6,7,8,9,0},Q25))&gt;0,"","仅证书")</f>
        <v/>
      </c>
    </row>
    <row r="26" s="13" customFormat="1" spans="1:18">
      <c r="A26" s="20">
        <v>24</v>
      </c>
      <c r="B26" s="21" t="s">
        <v>72</v>
      </c>
      <c r="C26" s="21">
        <v>2023016184</v>
      </c>
      <c r="D26" s="21" t="s">
        <v>20</v>
      </c>
      <c r="E26" s="21" t="s">
        <v>21</v>
      </c>
      <c r="F26" s="21" t="s">
        <v>22</v>
      </c>
      <c r="G26" s="23">
        <v>45627</v>
      </c>
      <c r="H26" s="24" t="str">
        <f>VLOOKUP(F26,'表1.校区竞赛认定目录（2025年）'!B:C,2,0)</f>
        <v>二类</v>
      </c>
      <c r="I26" s="21" t="s">
        <v>23</v>
      </c>
      <c r="J26" s="21" t="s">
        <v>35</v>
      </c>
      <c r="K26" s="21" t="s">
        <v>25</v>
      </c>
      <c r="L26" s="26" t="str">
        <f t="shared" si="3"/>
        <v>（不含特）</v>
      </c>
      <c r="M26" s="26" t="str">
        <f t="shared" si="4"/>
        <v>二类省部级一等奖（不含特）</v>
      </c>
      <c r="N26" s="24">
        <f>VLOOKUP(M26,表2.获奖金额及对应奖项!A:D,4,0)</f>
        <v>1000</v>
      </c>
      <c r="O26" s="21" t="s">
        <v>26</v>
      </c>
      <c r="P26" s="27">
        <v>1</v>
      </c>
      <c r="Q26" s="24">
        <f t="shared" si="2"/>
        <v>1000</v>
      </c>
      <c r="R26" s="24" t="str">
        <f>IF(COUNT(FIND({1,2,3,4,5,6,7,8,9,0},Q26))&gt;0,"","仅证书")</f>
        <v/>
      </c>
    </row>
    <row r="27" s="13" customFormat="1" spans="1:18">
      <c r="A27" s="20">
        <v>25</v>
      </c>
      <c r="B27" s="21" t="s">
        <v>73</v>
      </c>
      <c r="C27" s="21">
        <v>2023016172</v>
      </c>
      <c r="D27" s="21" t="s">
        <v>20</v>
      </c>
      <c r="E27" s="21" t="s">
        <v>21</v>
      </c>
      <c r="F27" s="21" t="s">
        <v>59</v>
      </c>
      <c r="G27" s="23">
        <v>45778</v>
      </c>
      <c r="H27" s="24" t="str">
        <f>VLOOKUP(F27,'表1.校区竞赛认定目录（2025年）'!B:C,2,0)</f>
        <v>二类</v>
      </c>
      <c r="I27" s="21" t="s">
        <v>23</v>
      </c>
      <c r="J27" s="21" t="s">
        <v>24</v>
      </c>
      <c r="K27" s="21" t="s">
        <v>25</v>
      </c>
      <c r="L27" s="26" t="str">
        <f t="shared" si="3"/>
        <v>（不含特）</v>
      </c>
      <c r="M27" s="26" t="str">
        <f t="shared" si="4"/>
        <v>二类省部级二等奖（不含特）</v>
      </c>
      <c r="N27" s="24">
        <f>VLOOKUP(M27,表2.获奖金额及对应奖项!A:D,4,0)</f>
        <v>800</v>
      </c>
      <c r="O27" s="21" t="s">
        <v>26</v>
      </c>
      <c r="P27" s="27">
        <v>1</v>
      </c>
      <c r="Q27" s="24">
        <f t="shared" si="2"/>
        <v>800</v>
      </c>
      <c r="R27" s="24" t="str">
        <f>IF(COUNT(FIND({1,2,3,4,5,6,7,8,9,0},Q27))&gt;0,"","仅证书")</f>
        <v/>
      </c>
    </row>
    <row r="28" s="13" customFormat="1" spans="1:18">
      <c r="A28" s="20">
        <v>26</v>
      </c>
      <c r="B28" s="21" t="s">
        <v>74</v>
      </c>
      <c r="C28" s="21">
        <v>2022016061</v>
      </c>
      <c r="D28" s="21" t="s">
        <v>20</v>
      </c>
      <c r="E28" s="21" t="s">
        <v>21</v>
      </c>
      <c r="F28" s="21" t="s">
        <v>61</v>
      </c>
      <c r="G28" s="23">
        <v>45870</v>
      </c>
      <c r="H28" s="24" t="str">
        <f>VLOOKUP(F28,'表1.校区竞赛认定目录（2025年）'!B:C,2,0)</f>
        <v>二类</v>
      </c>
      <c r="I28" s="21" t="s">
        <v>30</v>
      </c>
      <c r="J28" s="21" t="s">
        <v>24</v>
      </c>
      <c r="K28" s="21" t="s">
        <v>25</v>
      </c>
      <c r="L28" s="26" t="str">
        <f t="shared" si="3"/>
        <v>（不含特）</v>
      </c>
      <c r="M28" s="26" t="str">
        <f t="shared" si="4"/>
        <v>二类国家级二等奖（不含特）</v>
      </c>
      <c r="N28" s="24">
        <f>VLOOKUP(M28,表2.获奖金额及对应奖项!A:D,4,0)</f>
        <v>2000</v>
      </c>
      <c r="O28" s="21" t="s">
        <v>26</v>
      </c>
      <c r="P28" s="27">
        <v>1</v>
      </c>
      <c r="Q28" s="24">
        <f t="shared" si="2"/>
        <v>2000</v>
      </c>
      <c r="R28" s="24" t="str">
        <f>IF(COUNT(FIND({1,2,3,4,5,6,7,8,9,0},Q28))&gt;0,"","仅证书")</f>
        <v/>
      </c>
    </row>
    <row r="29" s="13" customFormat="1" spans="1:18">
      <c r="A29" s="20">
        <v>27</v>
      </c>
      <c r="B29" s="21" t="s">
        <v>75</v>
      </c>
      <c r="C29" s="21">
        <v>2022015761</v>
      </c>
      <c r="D29" s="21" t="s">
        <v>20</v>
      </c>
      <c r="E29" s="21" t="s">
        <v>21</v>
      </c>
      <c r="F29" s="21" t="s">
        <v>61</v>
      </c>
      <c r="G29" s="23">
        <v>45870</v>
      </c>
      <c r="H29" s="24" t="str">
        <f>VLOOKUP(F29,'表1.校区竞赛认定目录（2025年）'!B:C,2,0)</f>
        <v>二类</v>
      </c>
      <c r="I29" s="21" t="s">
        <v>30</v>
      </c>
      <c r="J29" s="21" t="s">
        <v>24</v>
      </c>
      <c r="K29" s="21" t="s">
        <v>25</v>
      </c>
      <c r="L29" s="26" t="str">
        <f t="shared" si="3"/>
        <v>（不含特）</v>
      </c>
      <c r="M29" s="26" t="str">
        <f t="shared" si="4"/>
        <v>二类国家级二等奖（不含特）</v>
      </c>
      <c r="N29" s="24">
        <f>VLOOKUP(M29,表2.获奖金额及对应奖项!A:D,4,0)</f>
        <v>2000</v>
      </c>
      <c r="O29" s="21" t="s">
        <v>26</v>
      </c>
      <c r="P29" s="27">
        <v>1</v>
      </c>
      <c r="Q29" s="24">
        <f t="shared" si="2"/>
        <v>2000</v>
      </c>
      <c r="R29" s="24" t="str">
        <f>IF(COUNT(FIND({1,2,3,4,5,6,7,8,9,0},Q29))&gt;0,"","仅证书")</f>
        <v/>
      </c>
    </row>
    <row r="30" s="13" customFormat="1" spans="1:18">
      <c r="A30" s="20">
        <v>28</v>
      </c>
      <c r="B30" s="21" t="s">
        <v>76</v>
      </c>
      <c r="C30" s="21">
        <v>2022016105</v>
      </c>
      <c r="D30" s="21" t="s">
        <v>20</v>
      </c>
      <c r="E30" s="21" t="s">
        <v>21</v>
      </c>
      <c r="F30" s="21" t="s">
        <v>77</v>
      </c>
      <c r="G30" s="23">
        <v>45627</v>
      </c>
      <c r="H30" s="24" t="str">
        <f>VLOOKUP(F30,'表1.校区竞赛认定目录（2025年）'!B:C,2,0)</f>
        <v>二类</v>
      </c>
      <c r="I30" s="21" t="s">
        <v>30</v>
      </c>
      <c r="J30" s="21" t="s">
        <v>31</v>
      </c>
      <c r="K30" s="21" t="s">
        <v>25</v>
      </c>
      <c r="L30" s="26" t="str">
        <f t="shared" si="3"/>
        <v>（不含特）</v>
      </c>
      <c r="M30" s="26" t="str">
        <f t="shared" si="4"/>
        <v>二类国家级三等奖（不含特）</v>
      </c>
      <c r="N30" s="24">
        <f>VLOOKUP(M30,表2.获奖金额及对应奖项!A:D,4,0)</f>
        <v>1500</v>
      </c>
      <c r="O30" s="21" t="s">
        <v>26</v>
      </c>
      <c r="P30" s="27">
        <v>1</v>
      </c>
      <c r="Q30" s="24">
        <f t="shared" si="2"/>
        <v>1500</v>
      </c>
      <c r="R30" s="24" t="str">
        <f>IF(COUNT(FIND({1,2,3,4,5,6,7,8,9,0},Q30))&gt;0,"","仅证书")</f>
        <v/>
      </c>
    </row>
    <row r="31" s="13" customFormat="1" spans="1:18">
      <c r="A31" s="20">
        <v>29</v>
      </c>
      <c r="B31" s="21" t="s">
        <v>78</v>
      </c>
      <c r="C31" s="21">
        <v>2022015791</v>
      </c>
      <c r="D31" s="21" t="s">
        <v>20</v>
      </c>
      <c r="E31" s="21" t="s">
        <v>21</v>
      </c>
      <c r="F31" s="21" t="s">
        <v>61</v>
      </c>
      <c r="G31" s="23">
        <v>45870</v>
      </c>
      <c r="H31" s="24" t="str">
        <f>VLOOKUP(F31,'表1.校区竞赛认定目录（2025年）'!B:C,2,0)</f>
        <v>二类</v>
      </c>
      <c r="I31" s="21" t="s">
        <v>30</v>
      </c>
      <c r="J31" s="21" t="s">
        <v>35</v>
      </c>
      <c r="K31" s="21" t="s">
        <v>25</v>
      </c>
      <c r="L31" s="26" t="str">
        <f t="shared" si="3"/>
        <v>（不含特）</v>
      </c>
      <c r="M31" s="26" t="str">
        <f t="shared" si="4"/>
        <v>二类国家级一等奖（不含特）</v>
      </c>
      <c r="N31" s="24">
        <f>VLOOKUP(M31,表2.获奖金额及对应奖项!A:D,4,0)</f>
        <v>3000</v>
      </c>
      <c r="O31" s="21" t="s">
        <v>26</v>
      </c>
      <c r="P31" s="27">
        <v>1</v>
      </c>
      <c r="Q31" s="24">
        <f t="shared" si="2"/>
        <v>3000</v>
      </c>
      <c r="R31" s="24" t="str">
        <f>IF(COUNT(FIND({1,2,3,4,5,6,7,8,9,0},Q31))&gt;0,"","仅证书")</f>
        <v/>
      </c>
    </row>
    <row r="32" s="13" customFormat="1" spans="1:18">
      <c r="A32" s="20">
        <v>30</v>
      </c>
      <c r="B32" s="21" t="s">
        <v>79</v>
      </c>
      <c r="C32" s="21">
        <v>2022015740</v>
      </c>
      <c r="D32" s="21" t="s">
        <v>20</v>
      </c>
      <c r="E32" s="21" t="s">
        <v>21</v>
      </c>
      <c r="F32" s="21" t="s">
        <v>57</v>
      </c>
      <c r="G32" s="23">
        <v>45895</v>
      </c>
      <c r="H32" s="24" t="str">
        <f>VLOOKUP(F32,'表1.校区竞赛认定目录（2025年）'!B:C,2,0)</f>
        <v>二类</v>
      </c>
      <c r="I32" s="21" t="s">
        <v>30</v>
      </c>
      <c r="J32" s="21" t="s">
        <v>35</v>
      </c>
      <c r="K32" s="21" t="s">
        <v>25</v>
      </c>
      <c r="L32" s="26" t="str">
        <f t="shared" si="3"/>
        <v>（不含特）</v>
      </c>
      <c r="M32" s="26" t="str">
        <f t="shared" si="4"/>
        <v>二类国家级一等奖（不含特）</v>
      </c>
      <c r="N32" s="24">
        <f>VLOOKUP(M32,表2.获奖金额及对应奖项!A:D,4,0)</f>
        <v>3000</v>
      </c>
      <c r="O32" s="21" t="s">
        <v>26</v>
      </c>
      <c r="P32" s="27">
        <v>1</v>
      </c>
      <c r="Q32" s="24">
        <f t="shared" si="2"/>
        <v>3000</v>
      </c>
      <c r="R32" s="24" t="str">
        <f>IF(COUNT(FIND({1,2,3,4,5,6,7,8,9,0},Q32))&gt;0,"","仅证书")</f>
        <v/>
      </c>
    </row>
    <row r="33" s="13" customFormat="1" spans="1:18">
      <c r="A33" s="20">
        <v>31</v>
      </c>
      <c r="B33" s="21" t="s">
        <v>80</v>
      </c>
      <c r="C33" s="21">
        <v>2022015929</v>
      </c>
      <c r="D33" s="21" t="s">
        <v>20</v>
      </c>
      <c r="E33" s="21" t="s">
        <v>21</v>
      </c>
      <c r="F33" s="21" t="s">
        <v>57</v>
      </c>
      <c r="G33" s="23">
        <v>45895</v>
      </c>
      <c r="H33" s="24" t="str">
        <f>VLOOKUP(F33,'表1.校区竞赛认定目录（2025年）'!B:C,2,0)</f>
        <v>二类</v>
      </c>
      <c r="I33" s="21" t="s">
        <v>30</v>
      </c>
      <c r="J33" s="21" t="s">
        <v>35</v>
      </c>
      <c r="K33" s="21" t="s">
        <v>25</v>
      </c>
      <c r="L33" s="26" t="str">
        <f t="shared" si="3"/>
        <v>（不含特）</v>
      </c>
      <c r="M33" s="26" t="str">
        <f t="shared" si="4"/>
        <v>二类国家级一等奖（不含特）</v>
      </c>
      <c r="N33" s="24">
        <f>VLOOKUP(M33,表2.获奖金额及对应奖项!A:D,4,0)</f>
        <v>3000</v>
      </c>
      <c r="O33" s="21" t="s">
        <v>26</v>
      </c>
      <c r="P33" s="27">
        <v>1</v>
      </c>
      <c r="Q33" s="24">
        <f t="shared" si="2"/>
        <v>3000</v>
      </c>
      <c r="R33" s="24" t="str">
        <f>IF(COUNT(FIND({1,2,3,4,5,6,7,8,9,0},Q33))&gt;0,"","仅证书")</f>
        <v/>
      </c>
    </row>
    <row r="34" s="13" customFormat="1" spans="1:18">
      <c r="A34" s="20">
        <v>32</v>
      </c>
      <c r="B34" s="21" t="s">
        <v>81</v>
      </c>
      <c r="C34" s="21">
        <v>2022016201</v>
      </c>
      <c r="D34" s="21" t="s">
        <v>20</v>
      </c>
      <c r="E34" s="21" t="s">
        <v>21</v>
      </c>
      <c r="F34" s="21" t="s">
        <v>61</v>
      </c>
      <c r="G34" s="23">
        <v>45870</v>
      </c>
      <c r="H34" s="24" t="str">
        <f>VLOOKUP(F34,'表1.校区竞赛认定目录（2025年）'!B:C,2,0)</f>
        <v>二类</v>
      </c>
      <c r="I34" s="21" t="s">
        <v>30</v>
      </c>
      <c r="J34" s="21" t="s">
        <v>35</v>
      </c>
      <c r="K34" s="21" t="s">
        <v>25</v>
      </c>
      <c r="L34" s="26" t="str">
        <f t="shared" si="3"/>
        <v>（不含特）</v>
      </c>
      <c r="M34" s="26" t="str">
        <f t="shared" si="4"/>
        <v>二类国家级一等奖（不含特）</v>
      </c>
      <c r="N34" s="24">
        <f>VLOOKUP(M34,表2.获奖金额及对应奖项!A:D,4,0)</f>
        <v>3000</v>
      </c>
      <c r="O34" s="21" t="s">
        <v>26</v>
      </c>
      <c r="P34" s="27">
        <v>1</v>
      </c>
      <c r="Q34" s="24">
        <f t="shared" si="2"/>
        <v>3000</v>
      </c>
      <c r="R34" s="24" t="str">
        <f>IF(COUNT(FIND({1,2,3,4,5,6,7,8,9,0},Q34))&gt;0,"","仅证书")</f>
        <v/>
      </c>
    </row>
    <row r="35" s="13" customFormat="1" spans="1:18">
      <c r="A35" s="20">
        <v>33</v>
      </c>
      <c r="B35" s="21" t="s">
        <v>82</v>
      </c>
      <c r="C35" s="21">
        <v>2023015820</v>
      </c>
      <c r="D35" s="21" t="s">
        <v>20</v>
      </c>
      <c r="E35" s="21" t="s">
        <v>21</v>
      </c>
      <c r="F35" s="21" t="s">
        <v>57</v>
      </c>
      <c r="G35" s="23">
        <v>45895</v>
      </c>
      <c r="H35" s="24" t="str">
        <f>VLOOKUP(F35,'表1.校区竞赛认定目录（2025年）'!B:C,2,0)</f>
        <v>二类</v>
      </c>
      <c r="I35" s="21" t="s">
        <v>30</v>
      </c>
      <c r="J35" s="21" t="s">
        <v>35</v>
      </c>
      <c r="K35" s="21" t="s">
        <v>25</v>
      </c>
      <c r="L35" s="26" t="str">
        <f t="shared" si="3"/>
        <v>（不含特）</v>
      </c>
      <c r="M35" s="26" t="str">
        <f t="shared" si="4"/>
        <v>二类国家级一等奖（不含特）</v>
      </c>
      <c r="N35" s="24">
        <f>VLOOKUP(M35,表2.获奖金额及对应奖项!A:D,4,0)</f>
        <v>3000</v>
      </c>
      <c r="O35" s="21" t="s">
        <v>26</v>
      </c>
      <c r="P35" s="27">
        <v>1</v>
      </c>
      <c r="Q35" s="24">
        <f t="shared" si="2"/>
        <v>3000</v>
      </c>
      <c r="R35" s="24" t="str">
        <f>IF(COUNT(FIND({1,2,3,4,5,6,7,8,9,0},Q35))&gt;0,"","仅证书")</f>
        <v/>
      </c>
    </row>
    <row r="36" s="13" customFormat="1" spans="1:18">
      <c r="A36" s="20">
        <v>34</v>
      </c>
      <c r="B36" s="21" t="s">
        <v>83</v>
      </c>
      <c r="C36" s="21">
        <v>2023016272</v>
      </c>
      <c r="D36" s="21" t="s">
        <v>20</v>
      </c>
      <c r="E36" s="21" t="s">
        <v>21</v>
      </c>
      <c r="F36" s="21" t="s">
        <v>84</v>
      </c>
      <c r="G36" s="23">
        <v>45870</v>
      </c>
      <c r="H36" s="24" t="str">
        <f>VLOOKUP(F36,'表1.校区竞赛认定目录（2025年）'!B:C,2,0)</f>
        <v>二类</v>
      </c>
      <c r="I36" s="21" t="s">
        <v>23</v>
      </c>
      <c r="J36" s="21" t="s">
        <v>35</v>
      </c>
      <c r="K36" s="21" t="s">
        <v>25</v>
      </c>
      <c r="L36" s="26" t="str">
        <f t="shared" si="3"/>
        <v>（不含特）</v>
      </c>
      <c r="M36" s="26" t="str">
        <f t="shared" si="4"/>
        <v>二类省部级一等奖（不含特）</v>
      </c>
      <c r="N36" s="24">
        <f>VLOOKUP(M36,表2.获奖金额及对应奖项!A:D,4,0)</f>
        <v>1000</v>
      </c>
      <c r="O36" s="21" t="s">
        <v>39</v>
      </c>
      <c r="P36" s="27">
        <v>0.5</v>
      </c>
      <c r="Q36" s="24">
        <f t="shared" si="2"/>
        <v>500</v>
      </c>
      <c r="R36" s="24" t="str">
        <f>IF(COUNT(FIND({1,2,3,4,5,6,7,8,9,0},Q36))&gt;0,"","仅证书")</f>
        <v/>
      </c>
    </row>
    <row r="37" s="13" customFormat="1" spans="1:18">
      <c r="A37" s="20">
        <v>35</v>
      </c>
      <c r="B37" s="21" t="s">
        <v>85</v>
      </c>
      <c r="C37" s="21">
        <v>2023016273</v>
      </c>
      <c r="D37" s="21" t="s">
        <v>20</v>
      </c>
      <c r="E37" s="21" t="s">
        <v>21</v>
      </c>
      <c r="F37" s="21" t="s">
        <v>84</v>
      </c>
      <c r="G37" s="23">
        <v>45870</v>
      </c>
      <c r="H37" s="24" t="str">
        <f>VLOOKUP(F37,'表1.校区竞赛认定目录（2025年）'!B:C,2,0)</f>
        <v>二类</v>
      </c>
      <c r="I37" s="21" t="s">
        <v>23</v>
      </c>
      <c r="J37" s="21" t="s">
        <v>35</v>
      </c>
      <c r="K37" s="21" t="s">
        <v>25</v>
      </c>
      <c r="L37" s="26" t="str">
        <f t="shared" si="3"/>
        <v>（不含特）</v>
      </c>
      <c r="M37" s="26" t="str">
        <f t="shared" si="4"/>
        <v>二类省部级一等奖（不含特）</v>
      </c>
      <c r="N37" s="24">
        <f>VLOOKUP(M37,表2.获奖金额及对应奖项!A:D,4,0)</f>
        <v>1000</v>
      </c>
      <c r="O37" s="21" t="s">
        <v>39</v>
      </c>
      <c r="P37" s="27">
        <v>0.5</v>
      </c>
      <c r="Q37" s="24">
        <f t="shared" si="2"/>
        <v>500</v>
      </c>
      <c r="R37" s="24" t="str">
        <f>IF(COUNT(FIND({1,2,3,4,5,6,7,8,9,0},Q37))&gt;0,"","仅证书")</f>
        <v/>
      </c>
    </row>
    <row r="38" s="13" customFormat="1" spans="1:18">
      <c r="A38" s="20">
        <v>36</v>
      </c>
      <c r="B38" s="21" t="s">
        <v>86</v>
      </c>
      <c r="C38" s="21">
        <v>2023016053</v>
      </c>
      <c r="D38" s="21" t="s">
        <v>20</v>
      </c>
      <c r="E38" s="21" t="s">
        <v>21</v>
      </c>
      <c r="F38" s="21" t="s">
        <v>61</v>
      </c>
      <c r="G38" s="23">
        <v>45870</v>
      </c>
      <c r="H38" s="24" t="str">
        <f>VLOOKUP(F38,'表1.校区竞赛认定目录（2025年）'!B:C,2,0)</f>
        <v>二类</v>
      </c>
      <c r="I38" s="21" t="s">
        <v>30</v>
      </c>
      <c r="J38" s="21" t="s">
        <v>31</v>
      </c>
      <c r="K38" s="21" t="s">
        <v>25</v>
      </c>
      <c r="L38" s="26" t="str">
        <f t="shared" si="3"/>
        <v>（不含特）</v>
      </c>
      <c r="M38" s="26" t="str">
        <f t="shared" si="4"/>
        <v>二类国家级三等奖（不含特）</v>
      </c>
      <c r="N38" s="24">
        <f>VLOOKUP(M38,表2.获奖金额及对应奖项!A:D,4,0)</f>
        <v>1500</v>
      </c>
      <c r="O38" s="21" t="s">
        <v>26</v>
      </c>
      <c r="P38" s="27">
        <v>1</v>
      </c>
      <c r="Q38" s="24">
        <f t="shared" si="2"/>
        <v>1500</v>
      </c>
      <c r="R38" s="24" t="str">
        <f>IF(COUNT(FIND({1,2,3,4,5,6,7,8,9,0},Q38))&gt;0,"","仅证书")</f>
        <v/>
      </c>
    </row>
    <row r="39" s="13" customFormat="1" spans="1:18">
      <c r="A39" s="20">
        <v>37</v>
      </c>
      <c r="B39" s="21" t="s">
        <v>87</v>
      </c>
      <c r="C39" s="21">
        <v>2024217012</v>
      </c>
      <c r="D39" s="21" t="s">
        <v>20</v>
      </c>
      <c r="E39" s="21" t="s">
        <v>21</v>
      </c>
      <c r="F39" s="21" t="s">
        <v>88</v>
      </c>
      <c r="G39" s="23">
        <v>45870</v>
      </c>
      <c r="H39" s="24" t="e">
        <f>VLOOKUP(F39,'表1.校区竞赛认定目录（2025年）'!B:C,2,0)</f>
        <v>#N/A</v>
      </c>
      <c r="I39" s="21" t="s">
        <v>30</v>
      </c>
      <c r="J39" s="21" t="s">
        <v>31</v>
      </c>
      <c r="K39" s="21" t="s">
        <v>32</v>
      </c>
      <c r="L39" s="26" t="str">
        <f t="shared" si="3"/>
        <v>（含特）</v>
      </c>
      <c r="M39" s="26" t="e">
        <f t="shared" si="4"/>
        <v>#N/A</v>
      </c>
      <c r="N39" s="24" t="e">
        <f>VLOOKUP(M39,表2.获奖金额及对应奖项!A:D,4,0)</f>
        <v>#N/A</v>
      </c>
      <c r="O39" s="21" t="s">
        <v>39</v>
      </c>
      <c r="P39" s="27">
        <v>0.34</v>
      </c>
      <c r="Q39" s="24" t="e">
        <f t="shared" si="2"/>
        <v>#N/A</v>
      </c>
      <c r="R39" s="24" t="str">
        <f>IF(COUNT(FIND({1,2,3,4,5,6,7,8,9,0},Q39))&gt;0,"","仅证书")</f>
        <v>仅证书</v>
      </c>
    </row>
    <row r="40" s="13" customFormat="1" spans="1:18">
      <c r="A40" s="20">
        <v>38</v>
      </c>
      <c r="B40" s="21" t="s">
        <v>89</v>
      </c>
      <c r="C40" s="21">
        <v>2024217009</v>
      </c>
      <c r="D40" s="21" t="s">
        <v>20</v>
      </c>
      <c r="E40" s="21" t="s">
        <v>21</v>
      </c>
      <c r="F40" s="21" t="s">
        <v>88</v>
      </c>
      <c r="G40" s="23">
        <v>45870</v>
      </c>
      <c r="H40" s="24" t="e">
        <f>VLOOKUP(F40,'表1.校区竞赛认定目录（2025年）'!B:C,2,0)</f>
        <v>#N/A</v>
      </c>
      <c r="I40" s="21" t="s">
        <v>30</v>
      </c>
      <c r="J40" s="21" t="s">
        <v>31</v>
      </c>
      <c r="K40" s="21" t="s">
        <v>32</v>
      </c>
      <c r="L40" s="26" t="str">
        <f t="shared" si="3"/>
        <v>（含特）</v>
      </c>
      <c r="M40" s="26" t="e">
        <f t="shared" si="4"/>
        <v>#N/A</v>
      </c>
      <c r="N40" s="24" t="e">
        <f>VLOOKUP(M40,表2.获奖金额及对应奖项!A:D,4,0)</f>
        <v>#N/A</v>
      </c>
      <c r="O40" s="21" t="s">
        <v>39</v>
      </c>
      <c r="P40" s="27">
        <v>0.33</v>
      </c>
      <c r="Q40" s="24" t="e">
        <f t="shared" si="2"/>
        <v>#N/A</v>
      </c>
      <c r="R40" s="24" t="str">
        <f>IF(COUNT(FIND({1,2,3,4,5,6,7,8,9,0},Q40))&gt;0,"","仅证书")</f>
        <v>仅证书</v>
      </c>
    </row>
    <row r="41" s="13" customFormat="1" spans="1:18">
      <c r="A41" s="20">
        <v>39</v>
      </c>
      <c r="B41" s="21" t="s">
        <v>90</v>
      </c>
      <c r="C41" s="21">
        <v>2024217013</v>
      </c>
      <c r="D41" s="21" t="s">
        <v>20</v>
      </c>
      <c r="E41" s="21" t="s">
        <v>21</v>
      </c>
      <c r="F41" s="21" t="s">
        <v>88</v>
      </c>
      <c r="G41" s="23">
        <v>45870</v>
      </c>
      <c r="H41" s="24" t="e">
        <f>VLOOKUP(F41,'表1.校区竞赛认定目录（2025年）'!B:C,2,0)</f>
        <v>#N/A</v>
      </c>
      <c r="I41" s="21" t="s">
        <v>30</v>
      </c>
      <c r="J41" s="21" t="s">
        <v>31</v>
      </c>
      <c r="K41" s="21" t="s">
        <v>32</v>
      </c>
      <c r="L41" s="26" t="str">
        <f t="shared" si="3"/>
        <v>（含特）</v>
      </c>
      <c r="M41" s="26" t="e">
        <f t="shared" si="4"/>
        <v>#N/A</v>
      </c>
      <c r="N41" s="24" t="e">
        <f>VLOOKUP(M41,表2.获奖金额及对应奖项!A:D,4,0)</f>
        <v>#N/A</v>
      </c>
      <c r="O41" s="21" t="s">
        <v>39</v>
      </c>
      <c r="P41" s="27">
        <v>0.33</v>
      </c>
      <c r="Q41" s="24" t="e">
        <f t="shared" si="2"/>
        <v>#N/A</v>
      </c>
      <c r="R41" s="24" t="str">
        <f>IF(COUNT(FIND({1,2,3,4,5,6,7,8,9,0},Q41))&gt;0,"","仅证书")</f>
        <v>仅证书</v>
      </c>
    </row>
    <row r="42" s="13" customFormat="1" spans="1:18">
      <c r="A42" s="20">
        <v>40</v>
      </c>
      <c r="B42" s="21" t="s">
        <v>91</v>
      </c>
      <c r="C42" s="21">
        <v>2024216953</v>
      </c>
      <c r="D42" s="21" t="s">
        <v>20</v>
      </c>
      <c r="E42" s="21" t="s">
        <v>21</v>
      </c>
      <c r="F42" s="21" t="s">
        <v>92</v>
      </c>
      <c r="G42" s="23">
        <v>45566</v>
      </c>
      <c r="H42" s="24" t="str">
        <f>VLOOKUP(F42,'表1.校区竞赛认定目录（2025年）'!B:C,2,0)</f>
        <v>二类</v>
      </c>
      <c r="I42" s="21" t="s">
        <v>23</v>
      </c>
      <c r="J42" s="21" t="s">
        <v>35</v>
      </c>
      <c r="K42" s="21" t="s">
        <v>25</v>
      </c>
      <c r="L42" s="26" t="str">
        <f t="shared" si="3"/>
        <v>（不含特）</v>
      </c>
      <c r="M42" s="26" t="str">
        <f t="shared" si="4"/>
        <v>二类省部级一等奖（不含特）</v>
      </c>
      <c r="N42" s="24">
        <f>VLOOKUP(M42,表2.获奖金额及对应奖项!A:D,4,0)</f>
        <v>1000</v>
      </c>
      <c r="O42" s="21" t="s">
        <v>39</v>
      </c>
      <c r="P42" s="27">
        <v>1</v>
      </c>
      <c r="Q42" s="24">
        <f t="shared" si="2"/>
        <v>1000</v>
      </c>
      <c r="R42" s="24" t="str">
        <f>IF(COUNT(FIND({1,2,3,4,5,6,7,8,9,0},Q42))&gt;0,"","仅证书")</f>
        <v/>
      </c>
    </row>
    <row r="43" s="13" customFormat="1" spans="1:18">
      <c r="A43" s="20">
        <v>41</v>
      </c>
      <c r="B43" s="21" t="s">
        <v>93</v>
      </c>
      <c r="C43" s="21">
        <v>2023015789</v>
      </c>
      <c r="D43" s="21" t="s">
        <v>20</v>
      </c>
      <c r="E43" s="21" t="s">
        <v>21</v>
      </c>
      <c r="F43" s="21" t="s">
        <v>61</v>
      </c>
      <c r="G43" s="23">
        <v>45870</v>
      </c>
      <c r="H43" s="24" t="str">
        <f>VLOOKUP(F43,'表1.校区竞赛认定目录（2025年）'!B:C,2,0)</f>
        <v>二类</v>
      </c>
      <c r="I43" s="21" t="s">
        <v>30</v>
      </c>
      <c r="J43" s="21" t="s">
        <v>31</v>
      </c>
      <c r="K43" s="21" t="s">
        <v>25</v>
      </c>
      <c r="L43" s="26" t="str">
        <f t="shared" si="3"/>
        <v>（不含特）</v>
      </c>
      <c r="M43" s="26" t="str">
        <f t="shared" si="4"/>
        <v>二类国家级三等奖（不含特）</v>
      </c>
      <c r="N43" s="24">
        <f>VLOOKUP(M43,表2.获奖金额及对应奖项!A:D,4,0)</f>
        <v>1500</v>
      </c>
      <c r="O43" s="21" t="s">
        <v>26</v>
      </c>
      <c r="P43" s="27">
        <v>1</v>
      </c>
      <c r="Q43" s="24">
        <f t="shared" si="2"/>
        <v>1500</v>
      </c>
      <c r="R43" s="24" t="str">
        <f>IF(COUNT(FIND({1,2,3,4,5,6,7,8,9,0},Q43))&gt;0,"","仅证书")</f>
        <v/>
      </c>
    </row>
    <row r="44" s="13" customFormat="1" spans="1:18">
      <c r="A44" s="20">
        <v>42</v>
      </c>
      <c r="B44" s="21" t="s">
        <v>94</v>
      </c>
      <c r="C44" s="21">
        <v>2023016445</v>
      </c>
      <c r="D44" s="21" t="s">
        <v>20</v>
      </c>
      <c r="E44" s="21" t="s">
        <v>21</v>
      </c>
      <c r="F44" s="21" t="s">
        <v>22</v>
      </c>
      <c r="G44" s="23">
        <v>45627</v>
      </c>
      <c r="H44" s="24" t="str">
        <f>VLOOKUP(F44,'表1.校区竞赛认定目录（2025年）'!B:C,2,0)</f>
        <v>二类</v>
      </c>
      <c r="I44" s="21" t="s">
        <v>23</v>
      </c>
      <c r="J44" s="21" t="s">
        <v>35</v>
      </c>
      <c r="K44" s="21" t="s">
        <v>25</v>
      </c>
      <c r="L44" s="26" t="str">
        <f t="shared" si="3"/>
        <v>（不含特）</v>
      </c>
      <c r="M44" s="26" t="str">
        <f t="shared" si="4"/>
        <v>二类省部级一等奖（不含特）</v>
      </c>
      <c r="N44" s="24">
        <f>VLOOKUP(M44,表2.获奖金额及对应奖项!A:D,4,0)</f>
        <v>1000</v>
      </c>
      <c r="O44" s="21" t="s">
        <v>26</v>
      </c>
      <c r="P44" s="27">
        <v>1</v>
      </c>
      <c r="Q44" s="24">
        <f t="shared" si="2"/>
        <v>1000</v>
      </c>
      <c r="R44" s="24" t="str">
        <f>IF(COUNT(FIND({1,2,3,4,5,6,7,8,9,0},Q44))&gt;0,"","仅证书")</f>
        <v/>
      </c>
    </row>
    <row r="45" s="13" customFormat="1" spans="1:18">
      <c r="A45" s="20">
        <v>43</v>
      </c>
      <c r="B45" s="21" t="s">
        <v>95</v>
      </c>
      <c r="C45" s="21">
        <v>2023016149</v>
      </c>
      <c r="D45" s="21" t="s">
        <v>20</v>
      </c>
      <c r="E45" s="21" t="s">
        <v>21</v>
      </c>
      <c r="F45" s="21" t="s">
        <v>59</v>
      </c>
      <c r="G45" s="23">
        <v>45839</v>
      </c>
      <c r="H45" s="24" t="str">
        <f>VLOOKUP(F45,'表1.校区竞赛认定目录（2025年）'!B:C,2,0)</f>
        <v>二类</v>
      </c>
      <c r="I45" s="21" t="s">
        <v>30</v>
      </c>
      <c r="J45" s="21" t="s">
        <v>31</v>
      </c>
      <c r="K45" s="21" t="s">
        <v>25</v>
      </c>
      <c r="L45" s="26" t="str">
        <f t="shared" si="3"/>
        <v>（不含特）</v>
      </c>
      <c r="M45" s="26" t="str">
        <f t="shared" si="4"/>
        <v>二类国家级三等奖（不含特）</v>
      </c>
      <c r="N45" s="24">
        <f>VLOOKUP(M45,表2.获奖金额及对应奖项!A:D,4,0)</f>
        <v>1500</v>
      </c>
      <c r="O45" s="21" t="s">
        <v>26</v>
      </c>
      <c r="P45" s="28">
        <v>1</v>
      </c>
      <c r="Q45" s="24">
        <f t="shared" si="2"/>
        <v>1500</v>
      </c>
      <c r="R45" s="24" t="str">
        <f>IF(COUNT(FIND({1,2,3,4,5,6,7,8,9,0},Q45))&gt;0,"","仅证书")</f>
        <v/>
      </c>
    </row>
    <row r="46" s="13" customFormat="1" spans="1:18">
      <c r="A46" s="20">
        <v>44</v>
      </c>
      <c r="B46" s="21" t="s">
        <v>96</v>
      </c>
      <c r="C46" s="21">
        <v>2023016147</v>
      </c>
      <c r="D46" s="21" t="s">
        <v>20</v>
      </c>
      <c r="E46" s="21" t="s">
        <v>21</v>
      </c>
      <c r="F46" s="21" t="s">
        <v>22</v>
      </c>
      <c r="G46" s="23">
        <v>45627</v>
      </c>
      <c r="H46" s="24" t="str">
        <f>VLOOKUP(F46,'表1.校区竞赛认定目录（2025年）'!B:C,2,0)</f>
        <v>二类</v>
      </c>
      <c r="I46" s="21" t="s">
        <v>23</v>
      </c>
      <c r="J46" s="21" t="s">
        <v>24</v>
      </c>
      <c r="K46" s="21" t="s">
        <v>25</v>
      </c>
      <c r="L46" s="26" t="str">
        <f t="shared" si="3"/>
        <v>（不含特）</v>
      </c>
      <c r="M46" s="26" t="str">
        <f t="shared" si="4"/>
        <v>二类省部级二等奖（不含特）</v>
      </c>
      <c r="N46" s="24">
        <f>VLOOKUP(M46,表2.获奖金额及对应奖项!A:D,4,0)</f>
        <v>800</v>
      </c>
      <c r="O46" s="21" t="s">
        <v>26</v>
      </c>
      <c r="P46" s="28">
        <v>1</v>
      </c>
      <c r="Q46" s="24">
        <f t="shared" si="2"/>
        <v>800</v>
      </c>
      <c r="R46" s="24" t="str">
        <f>IF(COUNT(FIND({1,2,3,4,5,6,7,8,9,0},Q46))&gt;0,"","仅证书")</f>
        <v/>
      </c>
    </row>
    <row r="47" s="13" customFormat="1" spans="1:18">
      <c r="A47" s="20">
        <v>45</v>
      </c>
      <c r="B47" s="21" t="s">
        <v>97</v>
      </c>
      <c r="C47" s="21">
        <v>2022015691</v>
      </c>
      <c r="D47" s="21" t="s">
        <v>20</v>
      </c>
      <c r="E47" s="21" t="s">
        <v>21</v>
      </c>
      <c r="F47" s="21" t="s">
        <v>22</v>
      </c>
      <c r="G47" s="23">
        <v>45627</v>
      </c>
      <c r="H47" s="24" t="str">
        <f>VLOOKUP(F47,'表1.校区竞赛认定目录（2025年）'!B:C,2,0)</f>
        <v>二类</v>
      </c>
      <c r="I47" s="21" t="s">
        <v>23</v>
      </c>
      <c r="J47" s="21" t="s">
        <v>35</v>
      </c>
      <c r="K47" s="21" t="s">
        <v>25</v>
      </c>
      <c r="L47" s="26" t="str">
        <f t="shared" si="3"/>
        <v>（不含特）</v>
      </c>
      <c r="M47" s="26" t="str">
        <f t="shared" si="4"/>
        <v>二类省部级一等奖（不含特）</v>
      </c>
      <c r="N47" s="24">
        <f>VLOOKUP(M47,表2.获奖金额及对应奖项!A:D,4,0)</f>
        <v>1000</v>
      </c>
      <c r="O47" s="21" t="s">
        <v>26</v>
      </c>
      <c r="P47" s="27">
        <v>1</v>
      </c>
      <c r="Q47" s="24">
        <f t="shared" si="2"/>
        <v>1000</v>
      </c>
      <c r="R47" s="24" t="str">
        <f>IF(COUNT(FIND({1,2,3,4,5,6,7,8,9,0},Q47))&gt;0,"","仅证书")</f>
        <v/>
      </c>
    </row>
    <row r="48" s="13" customFormat="1" spans="1:18">
      <c r="A48" s="20">
        <v>46</v>
      </c>
      <c r="B48" s="21" t="s">
        <v>98</v>
      </c>
      <c r="C48" s="21">
        <v>2023015785</v>
      </c>
      <c r="D48" s="21" t="s">
        <v>20</v>
      </c>
      <c r="E48" s="21" t="s">
        <v>21</v>
      </c>
      <c r="F48" s="21" t="s">
        <v>99</v>
      </c>
      <c r="G48" s="23">
        <v>45778</v>
      </c>
      <c r="H48" s="24" t="str">
        <f>VLOOKUP(F48,'表1.校区竞赛认定目录（2025年）'!B:C,2,0)</f>
        <v>二类</v>
      </c>
      <c r="I48" s="21" t="s">
        <v>30</v>
      </c>
      <c r="J48" s="21" t="s">
        <v>31</v>
      </c>
      <c r="K48" s="21" t="s">
        <v>25</v>
      </c>
      <c r="L48" s="26" t="str">
        <f t="shared" si="3"/>
        <v>（不含特）</v>
      </c>
      <c r="M48" s="26" t="str">
        <f t="shared" si="4"/>
        <v>二类国家级三等奖（不含特）</v>
      </c>
      <c r="N48" s="24">
        <f>VLOOKUP(M48,表2.获奖金额及对应奖项!A:D,4,0)</f>
        <v>1500</v>
      </c>
      <c r="O48" s="21" t="s">
        <v>26</v>
      </c>
      <c r="P48" s="27">
        <v>1</v>
      </c>
      <c r="Q48" s="24">
        <f t="shared" si="2"/>
        <v>1500</v>
      </c>
      <c r="R48" s="24" t="str">
        <f>IF(COUNT(FIND({1,2,3,4,5,6,7,8,9,0},Q48))&gt;0,"","仅证书")</f>
        <v/>
      </c>
    </row>
    <row r="49" s="13" customFormat="1" spans="1:18">
      <c r="A49" s="20">
        <v>47</v>
      </c>
      <c r="B49" s="21" t="s">
        <v>100</v>
      </c>
      <c r="C49" s="21">
        <v>2022016193</v>
      </c>
      <c r="D49" s="21" t="s">
        <v>20</v>
      </c>
      <c r="E49" s="21" t="s">
        <v>21</v>
      </c>
      <c r="F49" s="21" t="s">
        <v>99</v>
      </c>
      <c r="G49" s="23">
        <v>45839</v>
      </c>
      <c r="H49" s="24" t="str">
        <f>VLOOKUP(F49,'表1.校区竞赛认定目录（2025年）'!B:C,2,0)</f>
        <v>二类</v>
      </c>
      <c r="I49" s="21" t="s">
        <v>30</v>
      </c>
      <c r="J49" s="21" t="s">
        <v>35</v>
      </c>
      <c r="K49" s="21" t="s">
        <v>25</v>
      </c>
      <c r="L49" s="26" t="str">
        <f t="shared" si="3"/>
        <v>（不含特）</v>
      </c>
      <c r="M49" s="26" t="str">
        <f t="shared" si="4"/>
        <v>二类国家级一等奖（不含特）</v>
      </c>
      <c r="N49" s="24">
        <f>VLOOKUP(M49,表2.获奖金额及对应奖项!A:D,4,0)</f>
        <v>3000</v>
      </c>
      <c r="O49" s="21" t="s">
        <v>26</v>
      </c>
      <c r="P49" s="28">
        <v>1</v>
      </c>
      <c r="Q49" s="24">
        <f t="shared" si="2"/>
        <v>3000</v>
      </c>
      <c r="R49" s="24" t="str">
        <f>IF(COUNT(FIND({1,2,3,4,5,6,7,8,9,0},Q49))&gt;0,"","仅证书")</f>
        <v/>
      </c>
    </row>
    <row r="50" s="13" customFormat="1" spans="1:18">
      <c r="A50" s="20">
        <v>48</v>
      </c>
      <c r="B50" s="21" t="s">
        <v>101</v>
      </c>
      <c r="C50" s="21">
        <v>2023016268</v>
      </c>
      <c r="D50" s="21" t="s">
        <v>20</v>
      </c>
      <c r="E50" s="21" t="s">
        <v>21</v>
      </c>
      <c r="F50" s="21" t="s">
        <v>99</v>
      </c>
      <c r="G50" s="23">
        <v>45778</v>
      </c>
      <c r="H50" s="24" t="str">
        <f>VLOOKUP(F50,'表1.校区竞赛认定目录（2025年）'!B:C,2,0)</f>
        <v>二类</v>
      </c>
      <c r="I50" s="21" t="s">
        <v>30</v>
      </c>
      <c r="J50" s="21" t="s">
        <v>35</v>
      </c>
      <c r="K50" s="21" t="s">
        <v>25</v>
      </c>
      <c r="L50" s="26" t="str">
        <f t="shared" si="3"/>
        <v>（不含特）</v>
      </c>
      <c r="M50" s="26" t="str">
        <f t="shared" si="4"/>
        <v>二类国家级一等奖（不含特）</v>
      </c>
      <c r="N50" s="24">
        <f>VLOOKUP(M50,表2.获奖金额及对应奖项!A:D,4,0)</f>
        <v>3000</v>
      </c>
      <c r="O50" s="21" t="s">
        <v>26</v>
      </c>
      <c r="P50" s="28">
        <v>1</v>
      </c>
      <c r="Q50" s="24">
        <f t="shared" si="2"/>
        <v>3000</v>
      </c>
      <c r="R50" s="24" t="str">
        <f>IF(COUNT(FIND({1,2,3,4,5,6,7,8,9,0},Q50))&gt;0,"","仅证书")</f>
        <v/>
      </c>
    </row>
    <row r="51" s="13" customFormat="1" spans="1:18">
      <c r="A51" s="20">
        <v>49</v>
      </c>
      <c r="B51" s="21" t="s">
        <v>102</v>
      </c>
      <c r="C51" s="21">
        <v>2023015685</v>
      </c>
      <c r="D51" s="21" t="s">
        <v>20</v>
      </c>
      <c r="E51" s="21" t="s">
        <v>21</v>
      </c>
      <c r="F51" s="21" t="s">
        <v>29</v>
      </c>
      <c r="G51" s="23">
        <v>45839</v>
      </c>
      <c r="H51" s="24" t="str">
        <f>VLOOKUP(F51,'表1.校区竞赛认定目录（2025年）'!B:C,2,0)</f>
        <v>二类</v>
      </c>
      <c r="I51" s="21" t="s">
        <v>30</v>
      </c>
      <c r="J51" s="21" t="s">
        <v>31</v>
      </c>
      <c r="K51" s="21" t="s">
        <v>32</v>
      </c>
      <c r="L51" s="26" t="str">
        <f t="shared" si="3"/>
        <v>（含特）</v>
      </c>
      <c r="M51" s="26" t="str">
        <f t="shared" si="4"/>
        <v>二类国家级三等奖（含特）</v>
      </c>
      <c r="N51" s="24">
        <f>VLOOKUP(M51,表2.获奖金额及对应奖项!A:D,4,0)</f>
        <v>1000</v>
      </c>
      <c r="O51" s="21" t="s">
        <v>26</v>
      </c>
      <c r="P51" s="28">
        <v>1</v>
      </c>
      <c r="Q51" s="24">
        <f t="shared" si="2"/>
        <v>1000</v>
      </c>
      <c r="R51" s="24" t="str">
        <f>IF(COUNT(FIND({1,2,3,4,5,6,7,8,9,0},Q51))&gt;0,"","仅证书")</f>
        <v/>
      </c>
    </row>
    <row r="52" s="13" customFormat="1" spans="1:18">
      <c r="A52" s="20">
        <v>50</v>
      </c>
      <c r="B52" s="21" t="s">
        <v>103</v>
      </c>
      <c r="C52" s="21">
        <v>2023016229</v>
      </c>
      <c r="D52" s="21" t="s">
        <v>20</v>
      </c>
      <c r="E52" s="21" t="s">
        <v>21</v>
      </c>
      <c r="F52" s="21" t="s">
        <v>104</v>
      </c>
      <c r="G52" s="23">
        <v>45870</v>
      </c>
      <c r="H52" s="24" t="str">
        <f>VLOOKUP(F52,'表1.校区竞赛认定目录（2025年）'!B:C,2,0)</f>
        <v>二类</v>
      </c>
      <c r="I52" s="21" t="s">
        <v>30</v>
      </c>
      <c r="J52" s="21" t="s">
        <v>31</v>
      </c>
      <c r="K52" s="21" t="s">
        <v>25</v>
      </c>
      <c r="L52" s="26" t="str">
        <f t="shared" si="3"/>
        <v>（不含特）</v>
      </c>
      <c r="M52" s="26" t="str">
        <f t="shared" si="4"/>
        <v>二类国家级三等奖（不含特）</v>
      </c>
      <c r="N52" s="24">
        <f>VLOOKUP(M52,表2.获奖金额及对应奖项!A:D,4,0)</f>
        <v>1500</v>
      </c>
      <c r="O52" s="21" t="s">
        <v>39</v>
      </c>
      <c r="P52" s="27">
        <v>0.9</v>
      </c>
      <c r="Q52" s="24">
        <f t="shared" si="2"/>
        <v>1350</v>
      </c>
      <c r="R52" s="24" t="str">
        <f>IF(COUNT(FIND({1,2,3,4,5,6,7,8,9,0},Q52))&gt;0,"","仅证书")</f>
        <v/>
      </c>
    </row>
    <row r="53" s="13" customFormat="1" spans="1:18">
      <c r="A53" s="20">
        <v>51</v>
      </c>
      <c r="B53" s="21" t="s">
        <v>105</v>
      </c>
      <c r="C53" s="21">
        <v>2022015738</v>
      </c>
      <c r="D53" s="21" t="s">
        <v>20</v>
      </c>
      <c r="E53" s="21" t="s">
        <v>21</v>
      </c>
      <c r="F53" s="21" t="s">
        <v>61</v>
      </c>
      <c r="G53" s="23">
        <v>45870</v>
      </c>
      <c r="H53" s="24" t="str">
        <f>VLOOKUP(F53,'表1.校区竞赛认定目录（2025年）'!B:C,2,0)</f>
        <v>二类</v>
      </c>
      <c r="I53" s="21" t="s">
        <v>30</v>
      </c>
      <c r="J53" s="21" t="s">
        <v>24</v>
      </c>
      <c r="K53" s="21" t="s">
        <v>25</v>
      </c>
      <c r="L53" s="26" t="str">
        <f t="shared" si="3"/>
        <v>（不含特）</v>
      </c>
      <c r="M53" s="26" t="str">
        <f t="shared" si="4"/>
        <v>二类国家级二等奖（不含特）</v>
      </c>
      <c r="N53" s="24">
        <f>VLOOKUP(M53,表2.获奖金额及对应奖项!A:D,4,0)</f>
        <v>2000</v>
      </c>
      <c r="O53" s="21" t="s">
        <v>26</v>
      </c>
      <c r="P53" s="27">
        <v>1</v>
      </c>
      <c r="Q53" s="24">
        <f t="shared" si="2"/>
        <v>2000</v>
      </c>
      <c r="R53" s="24" t="str">
        <f>IF(COUNT(FIND({1,2,3,4,5,6,7,8,9,0},Q53))&gt;0,"","仅证书")</f>
        <v/>
      </c>
    </row>
    <row r="54" s="13" customFormat="1" spans="1:18">
      <c r="A54" s="20">
        <v>52</v>
      </c>
      <c r="B54" s="21" t="s">
        <v>106</v>
      </c>
      <c r="C54" s="21">
        <v>2023015656</v>
      </c>
      <c r="D54" s="21" t="s">
        <v>20</v>
      </c>
      <c r="E54" s="21" t="s">
        <v>21</v>
      </c>
      <c r="F54" s="21" t="s">
        <v>57</v>
      </c>
      <c r="G54" s="23">
        <v>45895</v>
      </c>
      <c r="H54" s="24" t="str">
        <f>VLOOKUP(F54,'表1.校区竞赛认定目录（2025年）'!B:C,2,0)</f>
        <v>二类</v>
      </c>
      <c r="I54" s="21" t="s">
        <v>30</v>
      </c>
      <c r="J54" s="21" t="s">
        <v>35</v>
      </c>
      <c r="K54" s="21" t="s">
        <v>25</v>
      </c>
      <c r="L54" s="26" t="str">
        <f t="shared" si="3"/>
        <v>（不含特）</v>
      </c>
      <c r="M54" s="26" t="str">
        <f t="shared" si="4"/>
        <v>二类国家级一等奖（不含特）</v>
      </c>
      <c r="N54" s="24">
        <f>VLOOKUP(M54,表2.获奖金额及对应奖项!A:D,4,0)</f>
        <v>3000</v>
      </c>
      <c r="O54" s="21" t="s">
        <v>26</v>
      </c>
      <c r="P54" s="27">
        <v>1</v>
      </c>
      <c r="Q54" s="24">
        <f t="shared" si="2"/>
        <v>3000</v>
      </c>
      <c r="R54" s="24" t="str">
        <f>IF(COUNT(FIND({1,2,3,4,5,6,7,8,9,0},Q54))&gt;0,"","仅证书")</f>
        <v/>
      </c>
    </row>
    <row r="55" s="13" customFormat="1" spans="1:18">
      <c r="A55" s="20">
        <v>53</v>
      </c>
      <c r="B55" s="21" t="s">
        <v>107</v>
      </c>
      <c r="C55" s="21">
        <v>2023015841</v>
      </c>
      <c r="D55" s="21" t="s">
        <v>20</v>
      </c>
      <c r="E55" s="21" t="s">
        <v>21</v>
      </c>
      <c r="F55" s="21" t="s">
        <v>59</v>
      </c>
      <c r="G55" s="23">
        <v>45778</v>
      </c>
      <c r="H55" s="24" t="str">
        <f>VLOOKUP(F55,'表1.校区竞赛认定目录（2025年）'!B:C,2,0)</f>
        <v>二类</v>
      </c>
      <c r="I55" s="21" t="s">
        <v>23</v>
      </c>
      <c r="J55" s="21" t="s">
        <v>35</v>
      </c>
      <c r="K55" s="21" t="s">
        <v>25</v>
      </c>
      <c r="L55" s="26" t="str">
        <f t="shared" si="3"/>
        <v>（不含特）</v>
      </c>
      <c r="M55" s="26" t="str">
        <f t="shared" si="4"/>
        <v>二类省部级一等奖（不含特）</v>
      </c>
      <c r="N55" s="24">
        <f>VLOOKUP(M55,表2.获奖金额及对应奖项!A:D,4,0)</f>
        <v>1000</v>
      </c>
      <c r="O55" s="21" t="s">
        <v>26</v>
      </c>
      <c r="P55" s="27">
        <v>1</v>
      </c>
      <c r="Q55" s="24">
        <f t="shared" si="2"/>
        <v>1000</v>
      </c>
      <c r="R55" s="24" t="str">
        <f>IF(COUNT(FIND({1,2,3,4,5,6,7,8,9,0},Q55))&gt;0,"","仅证书")</f>
        <v/>
      </c>
    </row>
    <row r="56" s="13" customFormat="1" spans="1:18">
      <c r="A56" s="20">
        <v>54</v>
      </c>
      <c r="B56" s="21" t="s">
        <v>108</v>
      </c>
      <c r="C56" s="21">
        <v>2023016116</v>
      </c>
      <c r="D56" s="21" t="s">
        <v>20</v>
      </c>
      <c r="E56" s="21" t="s">
        <v>21</v>
      </c>
      <c r="F56" s="21" t="s">
        <v>22</v>
      </c>
      <c r="G56" s="23">
        <v>45627</v>
      </c>
      <c r="H56" s="24" t="str">
        <f>VLOOKUP(F56,'表1.校区竞赛认定目录（2025年）'!B:C,2,0)</f>
        <v>二类</v>
      </c>
      <c r="I56" s="21" t="s">
        <v>23</v>
      </c>
      <c r="J56" s="21" t="s">
        <v>35</v>
      </c>
      <c r="K56" s="21" t="s">
        <v>25</v>
      </c>
      <c r="L56" s="26" t="str">
        <f t="shared" si="3"/>
        <v>（不含特）</v>
      </c>
      <c r="M56" s="26" t="str">
        <f t="shared" si="4"/>
        <v>二类省部级一等奖（不含特）</v>
      </c>
      <c r="N56" s="24">
        <f>VLOOKUP(M56,表2.获奖金额及对应奖项!A:D,4,0)</f>
        <v>1000</v>
      </c>
      <c r="O56" s="21" t="s">
        <v>26</v>
      </c>
      <c r="P56" s="27">
        <v>1</v>
      </c>
      <c r="Q56" s="24">
        <f t="shared" si="2"/>
        <v>1000</v>
      </c>
      <c r="R56" s="24" t="str">
        <f>IF(COUNT(FIND({1,2,3,4,5,6,7,8,9,0},Q56))&gt;0,"","仅证书")</f>
        <v/>
      </c>
    </row>
    <row r="57" s="13" customFormat="1" spans="1:18">
      <c r="A57" s="20">
        <v>55</v>
      </c>
      <c r="B57" s="21" t="s">
        <v>109</v>
      </c>
      <c r="C57" s="21">
        <v>2023016271</v>
      </c>
      <c r="D57" s="21" t="s">
        <v>20</v>
      </c>
      <c r="E57" s="21" t="s">
        <v>21</v>
      </c>
      <c r="F57" s="21" t="s">
        <v>22</v>
      </c>
      <c r="G57" s="23">
        <v>45748</v>
      </c>
      <c r="H57" s="24" t="str">
        <f>VLOOKUP(F57,'表1.校区竞赛认定目录（2025年）'!B:C,2,0)</f>
        <v>二类</v>
      </c>
      <c r="I57" s="21" t="s">
        <v>30</v>
      </c>
      <c r="J57" s="21" t="s">
        <v>31</v>
      </c>
      <c r="K57" s="21" t="s">
        <v>25</v>
      </c>
      <c r="L57" s="26" t="str">
        <f t="shared" si="3"/>
        <v>（不含特）</v>
      </c>
      <c r="M57" s="26" t="str">
        <f t="shared" si="4"/>
        <v>二类国家级三等奖（不含特）</v>
      </c>
      <c r="N57" s="24">
        <f>VLOOKUP(M57,表2.获奖金额及对应奖项!A:D,4,0)</f>
        <v>1500</v>
      </c>
      <c r="O57" s="21" t="s">
        <v>26</v>
      </c>
      <c r="P57" s="27">
        <v>1</v>
      </c>
      <c r="Q57" s="24">
        <f t="shared" si="2"/>
        <v>1500</v>
      </c>
      <c r="R57" s="24" t="str">
        <f>IF(COUNT(FIND({1,2,3,4,5,6,7,8,9,0},Q57))&gt;0,"","仅证书")</f>
        <v/>
      </c>
    </row>
    <row r="58" s="13" customFormat="1" spans="1:18">
      <c r="A58" s="20">
        <v>56</v>
      </c>
      <c r="B58" s="21" t="s">
        <v>110</v>
      </c>
      <c r="C58" s="21">
        <v>2022015644</v>
      </c>
      <c r="D58" s="21" t="s">
        <v>20</v>
      </c>
      <c r="E58" s="21" t="s">
        <v>21</v>
      </c>
      <c r="F58" s="21" t="s">
        <v>61</v>
      </c>
      <c r="G58" s="23">
        <v>45870</v>
      </c>
      <c r="H58" s="24" t="str">
        <f>VLOOKUP(F58,'表1.校区竞赛认定目录（2025年）'!B:C,2,0)</f>
        <v>二类</v>
      </c>
      <c r="I58" s="21" t="s">
        <v>30</v>
      </c>
      <c r="J58" s="21" t="s">
        <v>24</v>
      </c>
      <c r="K58" s="21" t="s">
        <v>25</v>
      </c>
      <c r="L58" s="26" t="str">
        <f t="shared" si="3"/>
        <v>（不含特）</v>
      </c>
      <c r="M58" s="26" t="str">
        <f t="shared" si="4"/>
        <v>二类国家级二等奖（不含特）</v>
      </c>
      <c r="N58" s="24">
        <f>VLOOKUP(M58,表2.获奖金额及对应奖项!A:D,4,0)</f>
        <v>2000</v>
      </c>
      <c r="O58" s="21" t="s">
        <v>26</v>
      </c>
      <c r="P58" s="27">
        <v>1</v>
      </c>
      <c r="Q58" s="24">
        <f t="shared" si="2"/>
        <v>2000</v>
      </c>
      <c r="R58" s="24" t="str">
        <f>IF(COUNT(FIND({1,2,3,4,5,6,7,8,9,0},Q58))&gt;0,"","仅证书")</f>
        <v/>
      </c>
    </row>
    <row r="59" s="13" customFormat="1" spans="1:18">
      <c r="A59" s="20">
        <v>57</v>
      </c>
      <c r="B59" s="21" t="s">
        <v>111</v>
      </c>
      <c r="C59" s="21">
        <v>2023016254</v>
      </c>
      <c r="D59" s="21" t="s">
        <v>20</v>
      </c>
      <c r="E59" s="21" t="s">
        <v>21</v>
      </c>
      <c r="F59" s="21" t="s">
        <v>112</v>
      </c>
      <c r="G59" s="23">
        <v>45870</v>
      </c>
      <c r="H59" s="24" t="str">
        <f>VLOOKUP(F59,'表1.校区竞赛认定目录（2025年）'!B:C,2,0)</f>
        <v>二类</v>
      </c>
      <c r="I59" s="21" t="s">
        <v>23</v>
      </c>
      <c r="J59" s="21" t="s">
        <v>24</v>
      </c>
      <c r="K59" s="21" t="s">
        <v>25</v>
      </c>
      <c r="L59" s="26" t="str">
        <f t="shared" si="3"/>
        <v>（不含特）</v>
      </c>
      <c r="M59" s="26" t="str">
        <f t="shared" si="4"/>
        <v>二类省部级二等奖（不含特）</v>
      </c>
      <c r="N59" s="24">
        <f>VLOOKUP(M59,表2.获奖金额及对应奖项!A:D,4,0)</f>
        <v>800</v>
      </c>
      <c r="O59" s="21" t="s">
        <v>113</v>
      </c>
      <c r="P59" s="27">
        <v>1</v>
      </c>
      <c r="Q59" s="24">
        <f t="shared" si="2"/>
        <v>800</v>
      </c>
      <c r="R59" s="24" t="str">
        <f>IF(COUNT(FIND({1,2,3,4,5,6,7,8,9,0},Q59))&gt;0,"","仅证书")</f>
        <v/>
      </c>
    </row>
    <row r="60" s="13" customFormat="1" spans="1:18">
      <c r="A60" s="20">
        <v>58</v>
      </c>
      <c r="B60" s="21" t="s">
        <v>114</v>
      </c>
      <c r="C60" s="21">
        <v>2022015976</v>
      </c>
      <c r="D60" s="21" t="s">
        <v>20</v>
      </c>
      <c r="E60" s="21" t="s">
        <v>21</v>
      </c>
      <c r="F60" s="21" t="s">
        <v>115</v>
      </c>
      <c r="G60" s="23">
        <v>45894</v>
      </c>
      <c r="H60" s="24" t="str">
        <f>VLOOKUP(F60,'表1.校区竞赛认定目录（2025年）'!B:C,2,0)</f>
        <v>二类</v>
      </c>
      <c r="I60" s="21" t="s">
        <v>23</v>
      </c>
      <c r="J60" s="21" t="s">
        <v>24</v>
      </c>
      <c r="K60" s="21" t="s">
        <v>25</v>
      </c>
      <c r="L60" s="26" t="str">
        <f t="shared" si="3"/>
        <v>（不含特）</v>
      </c>
      <c r="M60" s="26" t="str">
        <f t="shared" si="4"/>
        <v>二类省部级二等奖（不含特）</v>
      </c>
      <c r="N60" s="24">
        <f>VLOOKUP(M60,表2.获奖金额及对应奖项!A:D,4,0)</f>
        <v>800</v>
      </c>
      <c r="O60" s="21" t="s">
        <v>26</v>
      </c>
      <c r="P60" s="27">
        <v>1</v>
      </c>
      <c r="Q60" s="24">
        <f t="shared" si="2"/>
        <v>800</v>
      </c>
      <c r="R60" s="24" t="str">
        <f>IF(COUNT(FIND({1,2,3,4,5,6,7,8,9,0},Q60))&gt;0,"","仅证书")</f>
        <v/>
      </c>
    </row>
    <row r="61" s="13" customFormat="1" spans="1:18">
      <c r="A61" s="20">
        <v>59</v>
      </c>
      <c r="B61" s="21" t="s">
        <v>116</v>
      </c>
      <c r="C61" s="21">
        <v>2023015952</v>
      </c>
      <c r="D61" s="21" t="s">
        <v>20</v>
      </c>
      <c r="E61" s="21" t="s">
        <v>21</v>
      </c>
      <c r="F61" s="21" t="s">
        <v>22</v>
      </c>
      <c r="G61" s="23">
        <v>45627</v>
      </c>
      <c r="H61" s="24" t="str">
        <f>VLOOKUP(F61,'表1.校区竞赛认定目录（2025年）'!B:C,2,0)</f>
        <v>二类</v>
      </c>
      <c r="I61" s="21" t="s">
        <v>23</v>
      </c>
      <c r="J61" s="21" t="s">
        <v>24</v>
      </c>
      <c r="K61" s="21" t="s">
        <v>25</v>
      </c>
      <c r="L61" s="26" t="str">
        <f t="shared" si="3"/>
        <v>（不含特）</v>
      </c>
      <c r="M61" s="26" t="str">
        <f t="shared" si="4"/>
        <v>二类省部级二等奖（不含特）</v>
      </c>
      <c r="N61" s="24">
        <f>VLOOKUP(M61,表2.获奖金额及对应奖项!A:D,4,0)</f>
        <v>800</v>
      </c>
      <c r="O61" s="21" t="s">
        <v>26</v>
      </c>
      <c r="P61" s="27">
        <v>1</v>
      </c>
      <c r="Q61" s="24">
        <f t="shared" si="2"/>
        <v>800</v>
      </c>
      <c r="R61" s="24" t="str">
        <f>IF(COUNT(FIND({1,2,3,4,5,6,7,8,9,0},Q61))&gt;0,"","仅证书")</f>
        <v/>
      </c>
    </row>
    <row r="62" s="13" customFormat="1" spans="1:18">
      <c r="A62" s="20">
        <v>60</v>
      </c>
      <c r="B62" s="21" t="s">
        <v>117</v>
      </c>
      <c r="C62" s="21">
        <v>2022015611</v>
      </c>
      <c r="D62" s="21" t="s">
        <v>20</v>
      </c>
      <c r="E62" s="21" t="s">
        <v>21</v>
      </c>
      <c r="F62" s="21" t="s">
        <v>77</v>
      </c>
      <c r="G62" s="23">
        <v>45627</v>
      </c>
      <c r="H62" s="24" t="str">
        <f>VLOOKUP(F62,'表1.校区竞赛认定目录（2025年）'!B:C,2,0)</f>
        <v>二类</v>
      </c>
      <c r="I62" s="21" t="s">
        <v>30</v>
      </c>
      <c r="J62" s="21" t="s">
        <v>35</v>
      </c>
      <c r="K62" s="21" t="s">
        <v>25</v>
      </c>
      <c r="L62" s="26" t="str">
        <f t="shared" si="3"/>
        <v>（不含特）</v>
      </c>
      <c r="M62" s="26" t="str">
        <f t="shared" si="4"/>
        <v>二类国家级一等奖（不含特）</v>
      </c>
      <c r="N62" s="24">
        <f>VLOOKUP(M62,表2.获奖金额及对应奖项!A:D,4,0)</f>
        <v>3000</v>
      </c>
      <c r="O62" s="21" t="s">
        <v>26</v>
      </c>
      <c r="P62" s="27">
        <v>1</v>
      </c>
      <c r="Q62" s="24">
        <f t="shared" si="2"/>
        <v>3000</v>
      </c>
      <c r="R62" s="24" t="str">
        <f>IF(COUNT(FIND({1,2,3,4,5,6,7,8,9,0},Q62))&gt;0,"","仅证书")</f>
        <v/>
      </c>
    </row>
    <row r="63" s="13" customFormat="1" spans="1:18">
      <c r="A63" s="20">
        <v>61</v>
      </c>
      <c r="B63" s="21" t="s">
        <v>118</v>
      </c>
      <c r="C63" s="21">
        <v>2023016269</v>
      </c>
      <c r="D63" s="21" t="s">
        <v>20</v>
      </c>
      <c r="E63" s="21" t="s">
        <v>21</v>
      </c>
      <c r="F63" s="21" t="s">
        <v>57</v>
      </c>
      <c r="G63" s="23">
        <v>45895</v>
      </c>
      <c r="H63" s="24" t="str">
        <f>VLOOKUP(F63,'表1.校区竞赛认定目录（2025年）'!B:C,2,0)</f>
        <v>二类</v>
      </c>
      <c r="I63" s="21" t="s">
        <v>30</v>
      </c>
      <c r="J63" s="21" t="s">
        <v>24</v>
      </c>
      <c r="K63" s="21" t="s">
        <v>25</v>
      </c>
      <c r="L63" s="26" t="str">
        <f t="shared" si="3"/>
        <v>（不含特）</v>
      </c>
      <c r="M63" s="26" t="str">
        <f t="shared" si="4"/>
        <v>二类国家级二等奖（不含特）</v>
      </c>
      <c r="N63" s="24">
        <f>VLOOKUP(M63,表2.获奖金额及对应奖项!A:D,4,0)</f>
        <v>2000</v>
      </c>
      <c r="O63" s="21" t="s">
        <v>26</v>
      </c>
      <c r="P63" s="27">
        <v>1</v>
      </c>
      <c r="Q63" s="24">
        <f t="shared" si="2"/>
        <v>2000</v>
      </c>
      <c r="R63" s="24" t="str">
        <f>IF(COUNT(FIND({1,2,3,4,5,6,7,8,9,0},Q63))&gt;0,"","仅证书")</f>
        <v/>
      </c>
    </row>
    <row r="64" s="13" customFormat="1" spans="1:18">
      <c r="A64" s="20">
        <v>62</v>
      </c>
      <c r="B64" s="21" t="s">
        <v>119</v>
      </c>
      <c r="C64" s="21">
        <v>2022015978</v>
      </c>
      <c r="D64" s="21" t="s">
        <v>20</v>
      </c>
      <c r="E64" s="21" t="s">
        <v>21</v>
      </c>
      <c r="F64" s="21" t="s">
        <v>57</v>
      </c>
      <c r="G64" s="23">
        <v>45895</v>
      </c>
      <c r="H64" s="24" t="str">
        <f>VLOOKUP(F64,'表1.校区竞赛认定目录（2025年）'!B:C,2,0)</f>
        <v>二类</v>
      </c>
      <c r="I64" s="21" t="s">
        <v>30</v>
      </c>
      <c r="J64" s="21" t="s">
        <v>35</v>
      </c>
      <c r="K64" s="21" t="s">
        <v>25</v>
      </c>
      <c r="L64" s="26" t="str">
        <f t="shared" si="3"/>
        <v>（不含特）</v>
      </c>
      <c r="M64" s="26" t="str">
        <f t="shared" si="4"/>
        <v>二类国家级一等奖（不含特）</v>
      </c>
      <c r="N64" s="24">
        <f>VLOOKUP(M64,表2.获奖金额及对应奖项!A:D,4,0)</f>
        <v>3000</v>
      </c>
      <c r="O64" s="21" t="s">
        <v>26</v>
      </c>
      <c r="P64" s="27">
        <v>1</v>
      </c>
      <c r="Q64" s="24">
        <f t="shared" si="2"/>
        <v>3000</v>
      </c>
      <c r="R64" s="24" t="str">
        <f>IF(COUNT(FIND({1,2,3,4,5,6,7,8,9,0},Q64))&gt;0,"","仅证书")</f>
        <v/>
      </c>
    </row>
    <row r="65" s="13" customFormat="1" spans="1:18">
      <c r="A65" s="20">
        <v>63</v>
      </c>
      <c r="B65" s="21" t="s">
        <v>120</v>
      </c>
      <c r="C65" s="21">
        <v>2022015683</v>
      </c>
      <c r="D65" s="21" t="s">
        <v>20</v>
      </c>
      <c r="E65" s="21" t="s">
        <v>21</v>
      </c>
      <c r="F65" s="21" t="s">
        <v>57</v>
      </c>
      <c r="G65" s="23">
        <v>45895</v>
      </c>
      <c r="H65" s="24" t="str">
        <f>VLOOKUP(F65,'表1.校区竞赛认定目录（2025年）'!B:C,2,0)</f>
        <v>二类</v>
      </c>
      <c r="I65" s="21" t="s">
        <v>30</v>
      </c>
      <c r="J65" s="21" t="s">
        <v>31</v>
      </c>
      <c r="K65" s="21" t="s">
        <v>25</v>
      </c>
      <c r="L65" s="26" t="str">
        <f t="shared" si="3"/>
        <v>（不含特）</v>
      </c>
      <c r="M65" s="26" t="str">
        <f t="shared" si="4"/>
        <v>二类国家级三等奖（不含特）</v>
      </c>
      <c r="N65" s="24">
        <f>VLOOKUP(M65,表2.获奖金额及对应奖项!A:D,4,0)</f>
        <v>1500</v>
      </c>
      <c r="O65" s="21" t="s">
        <v>26</v>
      </c>
      <c r="P65" s="27">
        <v>1</v>
      </c>
      <c r="Q65" s="24">
        <f t="shared" si="2"/>
        <v>1500</v>
      </c>
      <c r="R65" s="24" t="str">
        <f>IF(COUNT(FIND({1,2,3,4,5,6,7,8,9,0},Q65))&gt;0,"","仅证书")</f>
        <v/>
      </c>
    </row>
    <row r="66" s="13" customFormat="1" spans="1:18">
      <c r="A66" s="20">
        <v>64</v>
      </c>
      <c r="B66" s="21" t="s">
        <v>121</v>
      </c>
      <c r="C66" s="21">
        <v>2022015619</v>
      </c>
      <c r="D66" s="21" t="s">
        <v>20</v>
      </c>
      <c r="E66" s="21" t="s">
        <v>21</v>
      </c>
      <c r="F66" s="21" t="s">
        <v>22</v>
      </c>
      <c r="G66" s="23">
        <v>45627</v>
      </c>
      <c r="H66" s="24" t="str">
        <f>VLOOKUP(F66,'表1.校区竞赛认定目录（2025年）'!B:C,2,0)</f>
        <v>二类</v>
      </c>
      <c r="I66" s="21" t="s">
        <v>23</v>
      </c>
      <c r="J66" s="21" t="s">
        <v>24</v>
      </c>
      <c r="K66" s="21" t="s">
        <v>25</v>
      </c>
      <c r="L66" s="26" t="str">
        <f t="shared" si="3"/>
        <v>（不含特）</v>
      </c>
      <c r="M66" s="26" t="str">
        <f t="shared" si="4"/>
        <v>二类省部级二等奖（不含特）</v>
      </c>
      <c r="N66" s="24">
        <f>VLOOKUP(M66,表2.获奖金额及对应奖项!A:D,4,0)</f>
        <v>800</v>
      </c>
      <c r="O66" s="21" t="s">
        <v>26</v>
      </c>
      <c r="P66" s="27">
        <v>1</v>
      </c>
      <c r="Q66" s="24">
        <f t="shared" si="2"/>
        <v>800</v>
      </c>
      <c r="R66" s="24" t="str">
        <f>IF(COUNT(FIND({1,2,3,4,5,6,7,8,9,0},Q66))&gt;0,"","仅证书")</f>
        <v/>
      </c>
    </row>
    <row r="67" s="13" customFormat="1" spans="1:18">
      <c r="A67" s="20">
        <v>65</v>
      </c>
      <c r="B67" s="21" t="s">
        <v>122</v>
      </c>
      <c r="C67" s="21">
        <v>2023016035</v>
      </c>
      <c r="D67" s="21" t="s">
        <v>20</v>
      </c>
      <c r="E67" s="21" t="s">
        <v>21</v>
      </c>
      <c r="F67" s="21" t="s">
        <v>22</v>
      </c>
      <c r="G67" s="23">
        <v>45627</v>
      </c>
      <c r="H67" s="24" t="str">
        <f>VLOOKUP(F67,'表1.校区竞赛认定目录（2025年）'!B:C,2,0)</f>
        <v>二类</v>
      </c>
      <c r="I67" s="21" t="s">
        <v>23</v>
      </c>
      <c r="J67" s="21" t="s">
        <v>24</v>
      </c>
      <c r="K67" s="21" t="s">
        <v>25</v>
      </c>
      <c r="L67" s="26" t="str">
        <f t="shared" si="3"/>
        <v>（不含特）</v>
      </c>
      <c r="M67" s="26" t="str">
        <f t="shared" si="4"/>
        <v>二类省部级二等奖（不含特）</v>
      </c>
      <c r="N67" s="24">
        <f>VLOOKUP(M67,表2.获奖金额及对应奖项!A:D,4,0)</f>
        <v>800</v>
      </c>
      <c r="O67" s="21" t="s">
        <v>26</v>
      </c>
      <c r="P67" s="27">
        <v>1</v>
      </c>
      <c r="Q67" s="24">
        <f t="shared" si="2"/>
        <v>800</v>
      </c>
      <c r="R67" s="24" t="str">
        <f>IF(COUNT(FIND({1,2,3,4,5,6,7,8,9,0},Q67))&gt;0,"","仅证书")</f>
        <v/>
      </c>
    </row>
    <row r="68" s="13" customFormat="1" spans="1:18">
      <c r="A68" s="20">
        <v>66</v>
      </c>
      <c r="B68" s="21" t="s">
        <v>123</v>
      </c>
      <c r="C68" s="22" t="s">
        <v>124</v>
      </c>
      <c r="D68" s="21" t="s">
        <v>20</v>
      </c>
      <c r="E68" s="21" t="s">
        <v>21</v>
      </c>
      <c r="F68" s="21" t="s">
        <v>57</v>
      </c>
      <c r="G68" s="23">
        <v>45895</v>
      </c>
      <c r="H68" s="24" t="str">
        <f>VLOOKUP(F68,'表1.校区竞赛认定目录（2025年）'!B:C,2,0)</f>
        <v>二类</v>
      </c>
      <c r="I68" s="21" t="s">
        <v>30</v>
      </c>
      <c r="J68" s="21" t="s">
        <v>35</v>
      </c>
      <c r="K68" s="21" t="s">
        <v>25</v>
      </c>
      <c r="L68" s="26" t="str">
        <f t="shared" si="3"/>
        <v>（不含特）</v>
      </c>
      <c r="M68" s="26" t="str">
        <f t="shared" si="4"/>
        <v>二类国家级一等奖（不含特）</v>
      </c>
      <c r="N68" s="24">
        <f>VLOOKUP(M68,表2.获奖金额及对应奖项!A:D,4,0)</f>
        <v>3000</v>
      </c>
      <c r="O68" s="21" t="s">
        <v>26</v>
      </c>
      <c r="P68" s="27">
        <v>1</v>
      </c>
      <c r="Q68" s="24">
        <f t="shared" ref="Q68:Q131" si="5">N68*P68</f>
        <v>3000</v>
      </c>
      <c r="R68" s="24" t="str">
        <f>IF(COUNT(FIND({1,2,3,4,5,6,7,8,9,0},Q68))&gt;0,"","仅证书")</f>
        <v/>
      </c>
    </row>
    <row r="69" s="13" customFormat="1" ht="23.45" customHeight="1" spans="1:18">
      <c r="A69" s="20">
        <v>67</v>
      </c>
      <c r="B69" s="21" t="s">
        <v>125</v>
      </c>
      <c r="C69" s="22" t="s">
        <v>126</v>
      </c>
      <c r="D69" s="21" t="s">
        <v>20</v>
      </c>
      <c r="E69" s="21" t="s">
        <v>21</v>
      </c>
      <c r="F69" s="21" t="s">
        <v>29</v>
      </c>
      <c r="G69" s="23">
        <v>45809</v>
      </c>
      <c r="H69" s="24" t="str">
        <f>VLOOKUP(F69,'表1.校区竞赛认定目录（2025年）'!B:C,2,0)</f>
        <v>二类</v>
      </c>
      <c r="I69" s="21" t="s">
        <v>23</v>
      </c>
      <c r="J69" s="21" t="s">
        <v>24</v>
      </c>
      <c r="K69" s="21" t="s">
        <v>32</v>
      </c>
      <c r="L69" s="26" t="str">
        <f t="shared" si="3"/>
        <v>（含特）</v>
      </c>
      <c r="M69" s="26" t="str">
        <f t="shared" si="4"/>
        <v>二类省部级二等奖（含特）</v>
      </c>
      <c r="N69" s="24" t="e">
        <f>VLOOKUP(M69,表2.获奖金额及对应奖项!A:D,4,0)</f>
        <v>#N/A</v>
      </c>
      <c r="O69" s="21" t="s">
        <v>26</v>
      </c>
      <c r="P69" s="27">
        <v>1</v>
      </c>
      <c r="Q69" s="24" t="e">
        <f t="shared" si="5"/>
        <v>#N/A</v>
      </c>
      <c r="R69" s="24" t="str">
        <f>IF(COUNT(FIND({1,2,3,4,5,6,7,8,9,0},Q69))&gt;0,"","仅证书")</f>
        <v>仅证书</v>
      </c>
    </row>
    <row r="70" s="13" customFormat="1" ht="23.45" customHeight="1" spans="1:18">
      <c r="A70" s="20">
        <v>68</v>
      </c>
      <c r="B70" s="21" t="s">
        <v>127</v>
      </c>
      <c r="C70" s="22" t="s">
        <v>128</v>
      </c>
      <c r="D70" s="21" t="s">
        <v>20</v>
      </c>
      <c r="E70" s="21" t="s">
        <v>21</v>
      </c>
      <c r="F70" s="21" t="s">
        <v>59</v>
      </c>
      <c r="G70" s="23">
        <v>45778</v>
      </c>
      <c r="H70" s="24" t="str">
        <f>VLOOKUP(F70,'表1.校区竞赛认定目录（2025年）'!B:C,2,0)</f>
        <v>二类</v>
      </c>
      <c r="I70" s="21" t="s">
        <v>23</v>
      </c>
      <c r="J70" s="21" t="s">
        <v>24</v>
      </c>
      <c r="K70" s="21" t="s">
        <v>25</v>
      </c>
      <c r="L70" s="26" t="str">
        <f t="shared" si="3"/>
        <v>（不含特）</v>
      </c>
      <c r="M70" s="26" t="str">
        <f t="shared" si="4"/>
        <v>二类省部级二等奖（不含特）</v>
      </c>
      <c r="N70" s="24">
        <f>VLOOKUP(M70,表2.获奖金额及对应奖项!A:D,4,0)</f>
        <v>800</v>
      </c>
      <c r="O70" s="21" t="s">
        <v>39</v>
      </c>
      <c r="P70" s="27">
        <v>0.5</v>
      </c>
      <c r="Q70" s="24">
        <f t="shared" si="5"/>
        <v>400</v>
      </c>
      <c r="R70" s="24" t="str">
        <f>IF(COUNT(FIND({1,2,3,4,5,6,7,8,9,0},Q70))&gt;0,"","仅证书")</f>
        <v/>
      </c>
    </row>
    <row r="71" s="13" customFormat="1" ht="23.45" customHeight="1" spans="1:18">
      <c r="A71" s="20">
        <v>69</v>
      </c>
      <c r="B71" s="21" t="s">
        <v>129</v>
      </c>
      <c r="C71" s="22" t="s">
        <v>130</v>
      </c>
      <c r="D71" s="21" t="s">
        <v>20</v>
      </c>
      <c r="E71" s="21" t="s">
        <v>21</v>
      </c>
      <c r="F71" s="21" t="s">
        <v>57</v>
      </c>
      <c r="G71" s="23">
        <v>45895</v>
      </c>
      <c r="H71" s="24" t="str">
        <f>VLOOKUP(F71,'表1.校区竞赛认定目录（2025年）'!B:C,2,0)</f>
        <v>二类</v>
      </c>
      <c r="I71" s="21" t="s">
        <v>30</v>
      </c>
      <c r="J71" s="21" t="s">
        <v>35</v>
      </c>
      <c r="K71" s="21" t="s">
        <v>25</v>
      </c>
      <c r="L71" s="26" t="str">
        <f t="shared" si="3"/>
        <v>（不含特）</v>
      </c>
      <c r="M71" s="26" t="str">
        <f t="shared" si="4"/>
        <v>二类国家级一等奖（不含特）</v>
      </c>
      <c r="N71" s="24">
        <f>VLOOKUP(M71,表2.获奖金额及对应奖项!A:D,4,0)</f>
        <v>3000</v>
      </c>
      <c r="O71" s="21" t="s">
        <v>26</v>
      </c>
      <c r="P71" s="27">
        <v>1</v>
      </c>
      <c r="Q71" s="24">
        <f t="shared" si="5"/>
        <v>3000</v>
      </c>
      <c r="R71" s="24" t="str">
        <f>IF(COUNT(FIND({1,2,3,4,5,6,7,8,9,0},Q71))&gt;0,"","仅证书")</f>
        <v/>
      </c>
    </row>
    <row r="72" s="13" customFormat="1" ht="23.45" customHeight="1" spans="1:18">
      <c r="A72" s="20">
        <v>70</v>
      </c>
      <c r="B72" s="21" t="s">
        <v>131</v>
      </c>
      <c r="C72" s="21">
        <v>2022015771</v>
      </c>
      <c r="D72" s="21" t="s">
        <v>20</v>
      </c>
      <c r="E72" s="21" t="s">
        <v>21</v>
      </c>
      <c r="F72" s="21" t="s">
        <v>99</v>
      </c>
      <c r="G72" s="23">
        <v>45809</v>
      </c>
      <c r="H72" s="24" t="str">
        <f>VLOOKUP(F72,'表1.校区竞赛认定目录（2025年）'!B:C,2,0)</f>
        <v>二类</v>
      </c>
      <c r="I72" s="21" t="s">
        <v>30</v>
      </c>
      <c r="J72" s="21" t="s">
        <v>35</v>
      </c>
      <c r="K72" s="21" t="s">
        <v>25</v>
      </c>
      <c r="L72" s="26" t="str">
        <f t="shared" si="3"/>
        <v>（不含特）</v>
      </c>
      <c r="M72" s="26" t="str">
        <f t="shared" si="4"/>
        <v>二类国家级一等奖（不含特）</v>
      </c>
      <c r="N72" s="24">
        <f>VLOOKUP(M72,表2.获奖金额及对应奖项!A:D,4,0)</f>
        <v>3000</v>
      </c>
      <c r="O72" s="21" t="s">
        <v>26</v>
      </c>
      <c r="P72" s="27">
        <v>1</v>
      </c>
      <c r="Q72" s="24">
        <f t="shared" si="5"/>
        <v>3000</v>
      </c>
      <c r="R72" s="24" t="str">
        <f>IF(COUNT(FIND({1,2,3,4,5,6,7,8,9,0},Q72))&gt;0,"","仅证书")</f>
        <v/>
      </c>
    </row>
    <row r="73" s="13" customFormat="1" ht="23.45" customHeight="1" spans="1:18">
      <c r="A73" s="20">
        <v>71</v>
      </c>
      <c r="B73" s="21" t="s">
        <v>132</v>
      </c>
      <c r="C73" s="21">
        <v>2023015741</v>
      </c>
      <c r="D73" s="21" t="s">
        <v>20</v>
      </c>
      <c r="E73" s="21" t="s">
        <v>21</v>
      </c>
      <c r="F73" s="21" t="s">
        <v>61</v>
      </c>
      <c r="G73" s="23">
        <v>45870</v>
      </c>
      <c r="H73" s="24" t="str">
        <f>VLOOKUP(F73,'表1.校区竞赛认定目录（2025年）'!B:C,2,0)</f>
        <v>二类</v>
      </c>
      <c r="I73" s="21" t="s">
        <v>30</v>
      </c>
      <c r="J73" s="21" t="s">
        <v>24</v>
      </c>
      <c r="K73" s="21" t="s">
        <v>25</v>
      </c>
      <c r="L73" s="26" t="str">
        <f t="shared" ref="L73:L136" si="6">_xlfn.IFS(K73="是","（含特）",K73="否","（不含特）")</f>
        <v>（不含特）</v>
      </c>
      <c r="M73" s="26" t="str">
        <f t="shared" ref="M73:M136" si="7">H73&amp;I73&amp;J73&amp;L73</f>
        <v>二类国家级二等奖（不含特）</v>
      </c>
      <c r="N73" s="24">
        <f>VLOOKUP(M73,表2.获奖金额及对应奖项!A:D,4,0)</f>
        <v>2000</v>
      </c>
      <c r="O73" s="21" t="s">
        <v>26</v>
      </c>
      <c r="P73" s="27">
        <v>1</v>
      </c>
      <c r="Q73" s="24">
        <f t="shared" si="5"/>
        <v>2000</v>
      </c>
      <c r="R73" s="24" t="str">
        <f>IF(COUNT(FIND({1,2,3,4,5,6,7,8,9,0},Q73))&gt;0,"","仅证书")</f>
        <v/>
      </c>
    </row>
    <row r="74" s="13" customFormat="1" ht="23.45" customHeight="1" spans="1:18">
      <c r="A74" s="20">
        <v>72</v>
      </c>
      <c r="B74" s="21" t="s">
        <v>133</v>
      </c>
      <c r="C74" s="21">
        <v>2022015641</v>
      </c>
      <c r="D74" s="21" t="s">
        <v>20</v>
      </c>
      <c r="E74" s="21" t="s">
        <v>21</v>
      </c>
      <c r="F74" s="21" t="s">
        <v>61</v>
      </c>
      <c r="G74" s="23">
        <v>45870</v>
      </c>
      <c r="H74" s="24" t="str">
        <f>VLOOKUP(F74,'表1.校区竞赛认定目录（2025年）'!B:C,2,0)</f>
        <v>二类</v>
      </c>
      <c r="I74" s="21" t="s">
        <v>30</v>
      </c>
      <c r="J74" s="21" t="s">
        <v>24</v>
      </c>
      <c r="K74" s="21" t="s">
        <v>25</v>
      </c>
      <c r="L74" s="26" t="str">
        <f t="shared" si="6"/>
        <v>（不含特）</v>
      </c>
      <c r="M74" s="26" t="str">
        <f t="shared" si="7"/>
        <v>二类国家级二等奖（不含特）</v>
      </c>
      <c r="N74" s="24">
        <f>VLOOKUP(M74,表2.获奖金额及对应奖项!A:D,4,0)</f>
        <v>2000</v>
      </c>
      <c r="O74" s="21" t="s">
        <v>26</v>
      </c>
      <c r="P74" s="27">
        <v>1</v>
      </c>
      <c r="Q74" s="24">
        <f t="shared" si="5"/>
        <v>2000</v>
      </c>
      <c r="R74" s="24" t="str">
        <f>IF(COUNT(FIND({1,2,3,4,5,6,7,8,9,0},Q74))&gt;0,"","仅证书")</f>
        <v/>
      </c>
    </row>
    <row r="75" s="13" customFormat="1" ht="23.45" customHeight="1" spans="1:18">
      <c r="A75" s="20">
        <v>73</v>
      </c>
      <c r="B75" s="21" t="s">
        <v>134</v>
      </c>
      <c r="C75" s="21">
        <v>2022016241</v>
      </c>
      <c r="D75" s="21" t="s">
        <v>20</v>
      </c>
      <c r="E75" s="21" t="s">
        <v>21</v>
      </c>
      <c r="F75" s="21" t="s">
        <v>57</v>
      </c>
      <c r="G75" s="23">
        <v>45895</v>
      </c>
      <c r="H75" s="24" t="str">
        <f>VLOOKUP(F75,'表1.校区竞赛认定目录（2025年）'!B:C,2,0)</f>
        <v>二类</v>
      </c>
      <c r="I75" s="21" t="s">
        <v>30</v>
      </c>
      <c r="J75" s="21" t="s">
        <v>35</v>
      </c>
      <c r="K75" s="21" t="s">
        <v>25</v>
      </c>
      <c r="L75" s="26" t="str">
        <f t="shared" si="6"/>
        <v>（不含特）</v>
      </c>
      <c r="M75" s="26" t="str">
        <f t="shared" si="7"/>
        <v>二类国家级一等奖（不含特）</v>
      </c>
      <c r="N75" s="24">
        <f>VLOOKUP(M75,表2.获奖金额及对应奖项!A:D,4,0)</f>
        <v>3000</v>
      </c>
      <c r="O75" s="21" t="s">
        <v>26</v>
      </c>
      <c r="P75" s="27">
        <v>1</v>
      </c>
      <c r="Q75" s="24">
        <f t="shared" si="5"/>
        <v>3000</v>
      </c>
      <c r="R75" s="24" t="str">
        <f>IF(COUNT(FIND({1,2,3,4,5,6,7,8,9,0},Q75))&gt;0,"","仅证书")</f>
        <v/>
      </c>
    </row>
    <row r="76" s="13" customFormat="1" ht="23.45" customHeight="1" spans="1:18">
      <c r="A76" s="20">
        <v>74</v>
      </c>
      <c r="B76" s="21" t="s">
        <v>135</v>
      </c>
      <c r="C76" s="21">
        <v>2024016731</v>
      </c>
      <c r="D76" s="21" t="s">
        <v>20</v>
      </c>
      <c r="E76" s="21" t="s">
        <v>21</v>
      </c>
      <c r="F76" s="21" t="s">
        <v>65</v>
      </c>
      <c r="G76" s="25">
        <v>45803</v>
      </c>
      <c r="H76" s="24" t="str">
        <f>VLOOKUP(F76,'表1.校区竞赛认定目录（2025年）'!B:C,2,0)</f>
        <v>二类</v>
      </c>
      <c r="I76" s="21" t="s">
        <v>23</v>
      </c>
      <c r="J76" s="21" t="s">
        <v>24</v>
      </c>
      <c r="K76" s="21" t="s">
        <v>25</v>
      </c>
      <c r="L76" s="26" t="str">
        <f t="shared" si="6"/>
        <v>（不含特）</v>
      </c>
      <c r="M76" s="26" t="str">
        <f t="shared" si="7"/>
        <v>二类省部级二等奖（不含特）</v>
      </c>
      <c r="N76" s="24">
        <f>VLOOKUP(M76,表2.获奖金额及对应奖项!A:D,4,0)</f>
        <v>800</v>
      </c>
      <c r="O76" s="21" t="s">
        <v>26</v>
      </c>
      <c r="P76" s="27">
        <v>1</v>
      </c>
      <c r="Q76" s="24">
        <f t="shared" si="5"/>
        <v>800</v>
      </c>
      <c r="R76" s="24" t="str">
        <f>IF(COUNT(FIND({1,2,3,4,5,6,7,8,9,0},Q76))&gt;0,"","仅证书")</f>
        <v/>
      </c>
    </row>
    <row r="77" s="13" customFormat="1" ht="23.45" customHeight="1" spans="1:18">
      <c r="A77" s="20">
        <v>75</v>
      </c>
      <c r="B77" s="21" t="s">
        <v>136</v>
      </c>
      <c r="C77" s="21">
        <v>2024016181</v>
      </c>
      <c r="D77" s="21" t="s">
        <v>20</v>
      </c>
      <c r="E77" s="21" t="s">
        <v>21</v>
      </c>
      <c r="F77" s="21" t="s">
        <v>137</v>
      </c>
      <c r="G77" s="23">
        <v>45870</v>
      </c>
      <c r="H77" s="24" t="str">
        <f>VLOOKUP(F77,'表1.校区竞赛认定目录（2025年）'!B:C,2,0)</f>
        <v>二类</v>
      </c>
      <c r="I77" s="21" t="s">
        <v>23</v>
      </c>
      <c r="J77" s="21" t="s">
        <v>35</v>
      </c>
      <c r="K77" s="21" t="s">
        <v>25</v>
      </c>
      <c r="L77" s="26" t="str">
        <f t="shared" si="6"/>
        <v>（不含特）</v>
      </c>
      <c r="M77" s="26" t="str">
        <f t="shared" si="7"/>
        <v>二类省部级一等奖（不含特）</v>
      </c>
      <c r="N77" s="24">
        <f>VLOOKUP(M77,表2.获奖金额及对应奖项!A:D,4,0)</f>
        <v>1000</v>
      </c>
      <c r="O77" s="21" t="s">
        <v>39</v>
      </c>
      <c r="P77" s="27">
        <v>0.25</v>
      </c>
      <c r="Q77" s="24">
        <f t="shared" si="5"/>
        <v>250</v>
      </c>
      <c r="R77" s="24" t="str">
        <f>IF(COUNT(FIND({1,2,3,4,5,6,7,8,9,0},Q77))&gt;0,"","仅证书")</f>
        <v/>
      </c>
    </row>
    <row r="78" s="13" customFormat="1" ht="23.45" customHeight="1" spans="1:18">
      <c r="A78" s="20">
        <v>76</v>
      </c>
      <c r="B78" s="21" t="s">
        <v>138</v>
      </c>
      <c r="C78" s="21">
        <v>2023015689</v>
      </c>
      <c r="D78" s="21" t="s">
        <v>20</v>
      </c>
      <c r="E78" s="21" t="s">
        <v>21</v>
      </c>
      <c r="F78" s="21" t="s">
        <v>139</v>
      </c>
      <c r="G78" s="23">
        <v>45839</v>
      </c>
      <c r="H78" s="24" t="str">
        <f>VLOOKUP(F78,'表1.校区竞赛认定目录（2025年）'!B:C,2,0)</f>
        <v>二类</v>
      </c>
      <c r="I78" s="21" t="s">
        <v>23</v>
      </c>
      <c r="J78" s="21" t="s">
        <v>31</v>
      </c>
      <c r="K78" s="21" t="s">
        <v>25</v>
      </c>
      <c r="L78" s="26" t="str">
        <f t="shared" si="6"/>
        <v>（不含特）</v>
      </c>
      <c r="M78" s="26" t="str">
        <f t="shared" si="7"/>
        <v>二类省部级三等奖（不含特）</v>
      </c>
      <c r="N78" s="24" t="e">
        <f>VLOOKUP(M78,表2.获奖金额及对应奖项!A:D,4,0)</f>
        <v>#N/A</v>
      </c>
      <c r="O78" s="21" t="s">
        <v>39</v>
      </c>
      <c r="P78" s="27">
        <v>0.5</v>
      </c>
      <c r="Q78" s="24" t="e">
        <f t="shared" si="5"/>
        <v>#N/A</v>
      </c>
      <c r="R78" s="24" t="str">
        <f>IF(COUNT(FIND({1,2,3,4,5,6,7,8,9,0},Q78))&gt;0,"","仅证书")</f>
        <v>仅证书</v>
      </c>
    </row>
    <row r="79" s="13" customFormat="1" ht="23.45" customHeight="1" spans="1:18">
      <c r="A79" s="20">
        <v>77</v>
      </c>
      <c r="B79" s="21" t="s">
        <v>140</v>
      </c>
      <c r="C79" s="21">
        <v>2023016378</v>
      </c>
      <c r="D79" s="21" t="s">
        <v>20</v>
      </c>
      <c r="E79" s="21" t="s">
        <v>21</v>
      </c>
      <c r="F79" s="21" t="s">
        <v>65</v>
      </c>
      <c r="G79" s="25">
        <v>45803</v>
      </c>
      <c r="H79" s="24" t="str">
        <f>VLOOKUP(F79,'表1.校区竞赛认定目录（2025年）'!B:C,2,0)</f>
        <v>二类</v>
      </c>
      <c r="I79" s="21" t="s">
        <v>23</v>
      </c>
      <c r="J79" s="21" t="s">
        <v>35</v>
      </c>
      <c r="K79" s="21" t="s">
        <v>25</v>
      </c>
      <c r="L79" s="26" t="str">
        <f t="shared" si="6"/>
        <v>（不含特）</v>
      </c>
      <c r="M79" s="26" t="str">
        <f t="shared" si="7"/>
        <v>二类省部级一等奖（不含特）</v>
      </c>
      <c r="N79" s="24">
        <f>VLOOKUP(M79,表2.获奖金额及对应奖项!A:D,4,0)</f>
        <v>1000</v>
      </c>
      <c r="O79" s="21" t="s">
        <v>26</v>
      </c>
      <c r="P79" s="27">
        <v>1</v>
      </c>
      <c r="Q79" s="24">
        <f t="shared" si="5"/>
        <v>1000</v>
      </c>
      <c r="R79" s="24" t="str">
        <f>IF(COUNT(FIND({1,2,3,4,5,6,7,8,9,0},Q79))&gt;0,"","仅证书")</f>
        <v/>
      </c>
    </row>
    <row r="80" s="13" customFormat="1" ht="23.45" customHeight="1" spans="1:18">
      <c r="A80" s="20">
        <v>78</v>
      </c>
      <c r="B80" s="21" t="s">
        <v>141</v>
      </c>
      <c r="C80" s="21">
        <v>2024217022</v>
      </c>
      <c r="D80" s="21" t="s">
        <v>20</v>
      </c>
      <c r="E80" s="21" t="s">
        <v>21</v>
      </c>
      <c r="F80" s="21" t="s">
        <v>142</v>
      </c>
      <c r="G80" s="23">
        <v>45778</v>
      </c>
      <c r="H80" s="24" t="str">
        <f>VLOOKUP(F80,'表1.校区竞赛认定目录（2025年）'!B:C,2,0)</f>
        <v>二类</v>
      </c>
      <c r="I80" s="21" t="s">
        <v>23</v>
      </c>
      <c r="J80" s="21" t="s">
        <v>24</v>
      </c>
      <c r="K80" s="21" t="s">
        <v>25</v>
      </c>
      <c r="L80" s="26" t="str">
        <f t="shared" si="6"/>
        <v>（不含特）</v>
      </c>
      <c r="M80" s="26" t="str">
        <f t="shared" si="7"/>
        <v>二类省部级二等奖（不含特）</v>
      </c>
      <c r="N80" s="24">
        <f>VLOOKUP(M80,表2.获奖金额及对应奖项!A:D,4,0)</f>
        <v>800</v>
      </c>
      <c r="O80" s="21" t="s">
        <v>39</v>
      </c>
      <c r="P80" s="27">
        <v>0.5</v>
      </c>
      <c r="Q80" s="24">
        <f t="shared" si="5"/>
        <v>400</v>
      </c>
      <c r="R80" s="24" t="str">
        <f>IF(COUNT(FIND({1,2,3,4,5,6,7,8,9,0},Q80))&gt;0,"","仅证书")</f>
        <v/>
      </c>
    </row>
    <row r="81" s="13" customFormat="1" ht="23.45" customHeight="1" spans="1:18">
      <c r="A81" s="20">
        <v>79</v>
      </c>
      <c r="B81" s="21" t="s">
        <v>143</v>
      </c>
      <c r="C81" s="21">
        <v>2023016540</v>
      </c>
      <c r="D81" s="21" t="s">
        <v>20</v>
      </c>
      <c r="E81" s="21" t="s">
        <v>21</v>
      </c>
      <c r="F81" s="21" t="s">
        <v>142</v>
      </c>
      <c r="G81" s="23">
        <v>45778</v>
      </c>
      <c r="H81" s="24" t="str">
        <f>VLOOKUP(F81,'表1.校区竞赛认定目录（2025年）'!B:C,2,0)</f>
        <v>二类</v>
      </c>
      <c r="I81" s="21" t="s">
        <v>30</v>
      </c>
      <c r="J81" s="21" t="s">
        <v>144</v>
      </c>
      <c r="K81" s="21" t="s">
        <v>32</v>
      </c>
      <c r="L81" s="26" t="str">
        <f t="shared" si="6"/>
        <v>（含特）</v>
      </c>
      <c r="M81" s="26" t="str">
        <f t="shared" si="7"/>
        <v>二类国家级特等奖（含特）</v>
      </c>
      <c r="N81" s="24">
        <f>VLOOKUP(M81,表2.获奖金额及对应奖项!A:D,4,0)</f>
        <v>3000</v>
      </c>
      <c r="O81" s="21" t="s">
        <v>39</v>
      </c>
      <c r="P81" s="27">
        <v>0.25</v>
      </c>
      <c r="Q81" s="24">
        <f t="shared" si="5"/>
        <v>750</v>
      </c>
      <c r="R81" s="24" t="str">
        <f>IF(COUNT(FIND({1,2,3,4,5,6,7,8,9,0},Q81))&gt;0,"","仅证书")</f>
        <v/>
      </c>
    </row>
    <row r="82" s="13" customFormat="1" ht="23.45" customHeight="1" spans="1:18">
      <c r="A82" s="20">
        <v>80</v>
      </c>
      <c r="B82" s="21" t="s">
        <v>145</v>
      </c>
      <c r="C82" s="21">
        <v>2022016058</v>
      </c>
      <c r="D82" s="21" t="s">
        <v>20</v>
      </c>
      <c r="E82" s="21" t="s">
        <v>21</v>
      </c>
      <c r="F82" s="21" t="s">
        <v>146</v>
      </c>
      <c r="G82" s="23">
        <v>45597</v>
      </c>
      <c r="H82" s="24" t="str">
        <f>VLOOKUP(F82,'表1.校区竞赛认定目录（2025年）'!B:C,2,0)</f>
        <v>二类</v>
      </c>
      <c r="I82" s="21" t="s">
        <v>30</v>
      </c>
      <c r="J82" s="21" t="s">
        <v>31</v>
      </c>
      <c r="K82" s="21" t="s">
        <v>25</v>
      </c>
      <c r="L82" s="26" t="str">
        <f t="shared" si="6"/>
        <v>（不含特）</v>
      </c>
      <c r="M82" s="26" t="str">
        <f t="shared" si="7"/>
        <v>二类国家级三等奖（不含特）</v>
      </c>
      <c r="N82" s="24">
        <f>VLOOKUP(M82,表2.获奖金额及对应奖项!A:D,4,0)</f>
        <v>1500</v>
      </c>
      <c r="O82" s="21" t="s">
        <v>39</v>
      </c>
      <c r="P82" s="27">
        <v>0.5</v>
      </c>
      <c r="Q82" s="24">
        <f t="shared" si="5"/>
        <v>750</v>
      </c>
      <c r="R82" s="24" t="str">
        <f>IF(COUNT(FIND({1,2,3,4,5,6,7,8,9,0},Q82))&gt;0,"","仅证书")</f>
        <v/>
      </c>
    </row>
    <row r="83" s="13" customFormat="1" ht="23.45" customHeight="1" spans="1:18">
      <c r="A83" s="20">
        <v>81</v>
      </c>
      <c r="B83" s="21" t="s">
        <v>147</v>
      </c>
      <c r="C83" s="21">
        <v>2023015996</v>
      </c>
      <c r="D83" s="21" t="s">
        <v>20</v>
      </c>
      <c r="E83" s="21" t="s">
        <v>21</v>
      </c>
      <c r="F83" s="21" t="s">
        <v>137</v>
      </c>
      <c r="G83" s="23">
        <v>45870</v>
      </c>
      <c r="H83" s="24" t="str">
        <f>VLOOKUP(F83,'表1.校区竞赛认定目录（2025年）'!B:C,2,0)</f>
        <v>二类</v>
      </c>
      <c r="I83" s="21" t="s">
        <v>23</v>
      </c>
      <c r="J83" s="21" t="s">
        <v>35</v>
      </c>
      <c r="K83" s="21" t="s">
        <v>25</v>
      </c>
      <c r="L83" s="26" t="str">
        <f t="shared" si="6"/>
        <v>（不含特）</v>
      </c>
      <c r="M83" s="26" t="str">
        <f t="shared" si="7"/>
        <v>二类省部级一等奖（不含特）</v>
      </c>
      <c r="N83" s="24">
        <f>VLOOKUP(M83,表2.获奖金额及对应奖项!A:D,4,0)</f>
        <v>1000</v>
      </c>
      <c r="O83" s="21" t="s">
        <v>39</v>
      </c>
      <c r="P83" s="27">
        <v>1</v>
      </c>
      <c r="Q83" s="24">
        <f t="shared" si="5"/>
        <v>1000</v>
      </c>
      <c r="R83" s="24" t="str">
        <f>IF(COUNT(FIND({1,2,3,4,5,6,7,8,9,0},Q83))&gt;0,"","仅证书")</f>
        <v/>
      </c>
    </row>
    <row r="84" s="13" customFormat="1" ht="23.45" customHeight="1" spans="1:18">
      <c r="A84" s="20">
        <v>82</v>
      </c>
      <c r="B84" s="21" t="s">
        <v>148</v>
      </c>
      <c r="C84" s="21">
        <v>2023015932</v>
      </c>
      <c r="D84" s="21" t="s">
        <v>20</v>
      </c>
      <c r="E84" s="21" t="s">
        <v>21</v>
      </c>
      <c r="F84" s="21" t="s">
        <v>22</v>
      </c>
      <c r="G84" s="23">
        <v>45627</v>
      </c>
      <c r="H84" s="24" t="str">
        <f>VLOOKUP(F84,'表1.校区竞赛认定目录（2025年）'!B:C,2,0)</f>
        <v>二类</v>
      </c>
      <c r="I84" s="21" t="s">
        <v>23</v>
      </c>
      <c r="J84" s="21" t="s">
        <v>24</v>
      </c>
      <c r="K84" s="21" t="s">
        <v>25</v>
      </c>
      <c r="L84" s="26" t="str">
        <f t="shared" si="6"/>
        <v>（不含特）</v>
      </c>
      <c r="M84" s="26" t="str">
        <f t="shared" si="7"/>
        <v>二类省部级二等奖（不含特）</v>
      </c>
      <c r="N84" s="24">
        <f>VLOOKUP(M84,表2.获奖金额及对应奖项!A:D,4,0)</f>
        <v>800</v>
      </c>
      <c r="O84" s="21" t="s">
        <v>26</v>
      </c>
      <c r="P84" s="27">
        <v>1</v>
      </c>
      <c r="Q84" s="24">
        <f t="shared" si="5"/>
        <v>800</v>
      </c>
      <c r="R84" s="24" t="str">
        <f>IF(COUNT(FIND({1,2,3,4,5,6,7,8,9,0},Q84))&gt;0,"","仅证书")</f>
        <v/>
      </c>
    </row>
    <row r="85" s="13" customFormat="1" ht="23.45" customHeight="1" spans="1:18">
      <c r="A85" s="20">
        <v>83</v>
      </c>
      <c r="B85" s="21" t="s">
        <v>149</v>
      </c>
      <c r="C85" s="21">
        <v>2023016199</v>
      </c>
      <c r="D85" s="21" t="s">
        <v>20</v>
      </c>
      <c r="E85" s="21" t="s">
        <v>21</v>
      </c>
      <c r="F85" s="21" t="s">
        <v>22</v>
      </c>
      <c r="G85" s="23">
        <v>45627</v>
      </c>
      <c r="H85" s="24" t="str">
        <f>VLOOKUP(F85,'表1.校区竞赛认定目录（2025年）'!B:C,2,0)</f>
        <v>二类</v>
      </c>
      <c r="I85" s="21" t="s">
        <v>23</v>
      </c>
      <c r="J85" s="21" t="s">
        <v>35</v>
      </c>
      <c r="K85" s="21" t="s">
        <v>25</v>
      </c>
      <c r="L85" s="26" t="str">
        <f t="shared" si="6"/>
        <v>（不含特）</v>
      </c>
      <c r="M85" s="26" t="str">
        <f t="shared" si="7"/>
        <v>二类省部级一等奖（不含特）</v>
      </c>
      <c r="N85" s="24">
        <f>VLOOKUP(M85,表2.获奖金额及对应奖项!A:D,4,0)</f>
        <v>1000</v>
      </c>
      <c r="O85" s="21" t="s">
        <v>26</v>
      </c>
      <c r="P85" s="27">
        <v>1</v>
      </c>
      <c r="Q85" s="24">
        <f t="shared" si="5"/>
        <v>1000</v>
      </c>
      <c r="R85" s="24" t="str">
        <f>IF(COUNT(FIND({1,2,3,4,5,6,7,8,9,0},Q85))&gt;0,"","仅证书")</f>
        <v/>
      </c>
    </row>
    <row r="86" s="13" customFormat="1" ht="23.45" customHeight="1" spans="1:18">
      <c r="A86" s="20">
        <v>84</v>
      </c>
      <c r="B86" s="21" t="s">
        <v>150</v>
      </c>
      <c r="C86" s="21">
        <v>2022016085</v>
      </c>
      <c r="D86" s="21" t="s">
        <v>20</v>
      </c>
      <c r="E86" s="21" t="s">
        <v>21</v>
      </c>
      <c r="F86" s="21" t="s">
        <v>57</v>
      </c>
      <c r="G86" s="23">
        <v>45895</v>
      </c>
      <c r="H86" s="24" t="str">
        <f>VLOOKUP(F86,'表1.校区竞赛认定目录（2025年）'!B:C,2,0)</f>
        <v>二类</v>
      </c>
      <c r="I86" s="21" t="s">
        <v>30</v>
      </c>
      <c r="J86" s="21" t="s">
        <v>31</v>
      </c>
      <c r="K86" s="21" t="s">
        <v>25</v>
      </c>
      <c r="L86" s="26" t="str">
        <f t="shared" si="6"/>
        <v>（不含特）</v>
      </c>
      <c r="M86" s="26" t="str">
        <f t="shared" si="7"/>
        <v>二类国家级三等奖（不含特）</v>
      </c>
      <c r="N86" s="24">
        <f>VLOOKUP(M86,表2.获奖金额及对应奖项!A:D,4,0)</f>
        <v>1500</v>
      </c>
      <c r="O86" s="21" t="s">
        <v>39</v>
      </c>
      <c r="P86" s="27">
        <v>0.99</v>
      </c>
      <c r="Q86" s="24">
        <f t="shared" si="5"/>
        <v>1485</v>
      </c>
      <c r="R86" s="24" t="str">
        <f>IF(COUNT(FIND({1,2,3,4,5,6,7,8,9,0},Q86))&gt;0,"","仅证书")</f>
        <v/>
      </c>
    </row>
    <row r="87" s="13" customFormat="1" ht="23.45" customHeight="1" spans="1:18">
      <c r="A87" s="20">
        <v>85</v>
      </c>
      <c r="B87" s="21" t="s">
        <v>151</v>
      </c>
      <c r="C87" s="21">
        <v>2022015623</v>
      </c>
      <c r="D87" s="21" t="s">
        <v>20</v>
      </c>
      <c r="E87" s="21" t="s">
        <v>21</v>
      </c>
      <c r="F87" s="21" t="s">
        <v>99</v>
      </c>
      <c r="G87" s="23">
        <v>45870</v>
      </c>
      <c r="H87" s="24" t="str">
        <f>VLOOKUP(F87,'表1.校区竞赛认定目录（2025年）'!B:C,2,0)</f>
        <v>二类</v>
      </c>
      <c r="I87" s="21" t="s">
        <v>30</v>
      </c>
      <c r="J87" s="21" t="s">
        <v>35</v>
      </c>
      <c r="K87" s="21" t="s">
        <v>25</v>
      </c>
      <c r="L87" s="26" t="str">
        <f t="shared" si="6"/>
        <v>（不含特）</v>
      </c>
      <c r="M87" s="26" t="str">
        <f t="shared" si="7"/>
        <v>二类国家级一等奖（不含特）</v>
      </c>
      <c r="N87" s="24">
        <f>VLOOKUP(M87,表2.获奖金额及对应奖项!A:D,4,0)</f>
        <v>3000</v>
      </c>
      <c r="O87" s="21" t="s">
        <v>26</v>
      </c>
      <c r="P87" s="27">
        <v>1</v>
      </c>
      <c r="Q87" s="24">
        <f t="shared" si="5"/>
        <v>3000</v>
      </c>
      <c r="R87" s="24" t="str">
        <f>IF(COUNT(FIND({1,2,3,4,5,6,7,8,9,0},Q87))&gt;0,"","仅证书")</f>
        <v/>
      </c>
    </row>
    <row r="88" s="13" customFormat="1" ht="23.45" customHeight="1" spans="1:18">
      <c r="A88" s="20">
        <v>86</v>
      </c>
      <c r="B88" s="21" t="s">
        <v>152</v>
      </c>
      <c r="C88" s="21">
        <v>2023015964</v>
      </c>
      <c r="D88" s="21" t="s">
        <v>20</v>
      </c>
      <c r="E88" s="21" t="s">
        <v>21</v>
      </c>
      <c r="F88" s="21" t="s">
        <v>142</v>
      </c>
      <c r="G88" s="23">
        <v>45778</v>
      </c>
      <c r="H88" s="24" t="str">
        <f>VLOOKUP(F88,'表1.校区竞赛认定目录（2025年）'!B:C,2,0)</f>
        <v>二类</v>
      </c>
      <c r="I88" s="21" t="s">
        <v>23</v>
      </c>
      <c r="J88" s="21" t="s">
        <v>35</v>
      </c>
      <c r="K88" s="21" t="s">
        <v>25</v>
      </c>
      <c r="L88" s="26" t="str">
        <f t="shared" si="6"/>
        <v>（不含特）</v>
      </c>
      <c r="M88" s="26" t="str">
        <f t="shared" si="7"/>
        <v>二类省部级一等奖（不含特）</v>
      </c>
      <c r="N88" s="24">
        <f>VLOOKUP(M88,表2.获奖金额及对应奖项!A:D,4,0)</f>
        <v>1000</v>
      </c>
      <c r="O88" s="21" t="s">
        <v>39</v>
      </c>
      <c r="P88" s="27">
        <v>0.5</v>
      </c>
      <c r="Q88" s="24">
        <f t="shared" si="5"/>
        <v>500</v>
      </c>
      <c r="R88" s="24" t="str">
        <f>IF(COUNT(FIND({1,2,3,4,5,6,7,8,9,0},Q88))&gt;0,"","仅证书")</f>
        <v/>
      </c>
    </row>
    <row r="89" s="13" customFormat="1" ht="23.45" customHeight="1" spans="1:18">
      <c r="A89" s="20">
        <v>87</v>
      </c>
      <c r="B89" s="21" t="s">
        <v>153</v>
      </c>
      <c r="C89" s="21">
        <v>2023015909</v>
      </c>
      <c r="D89" s="21" t="s">
        <v>20</v>
      </c>
      <c r="E89" s="21" t="s">
        <v>21</v>
      </c>
      <c r="F89" s="21" t="s">
        <v>142</v>
      </c>
      <c r="G89" s="23">
        <v>45778</v>
      </c>
      <c r="H89" s="24" t="str">
        <f>VLOOKUP(F89,'表1.校区竞赛认定目录（2025年）'!B:C,2,0)</f>
        <v>二类</v>
      </c>
      <c r="I89" s="21" t="s">
        <v>23</v>
      </c>
      <c r="J89" s="21" t="s">
        <v>35</v>
      </c>
      <c r="K89" s="21" t="s">
        <v>25</v>
      </c>
      <c r="L89" s="26" t="str">
        <f t="shared" si="6"/>
        <v>（不含特）</v>
      </c>
      <c r="M89" s="26" t="str">
        <f t="shared" si="7"/>
        <v>二类省部级一等奖（不含特）</v>
      </c>
      <c r="N89" s="24">
        <f>VLOOKUP(M89,表2.获奖金额及对应奖项!A:D,4,0)</f>
        <v>1000</v>
      </c>
      <c r="O89" s="21" t="s">
        <v>39</v>
      </c>
      <c r="P89" s="27">
        <v>0.5</v>
      </c>
      <c r="Q89" s="24">
        <f t="shared" si="5"/>
        <v>500</v>
      </c>
      <c r="R89" s="24" t="str">
        <f>IF(COUNT(FIND({1,2,3,4,5,6,7,8,9,0},Q89))&gt;0,"","仅证书")</f>
        <v/>
      </c>
    </row>
    <row r="90" s="13" customFormat="1" ht="23.45" customHeight="1" spans="1:18">
      <c r="A90" s="20">
        <v>88</v>
      </c>
      <c r="B90" s="21" t="s">
        <v>154</v>
      </c>
      <c r="C90" s="21">
        <v>2022015943</v>
      </c>
      <c r="D90" s="21" t="s">
        <v>20</v>
      </c>
      <c r="E90" s="21" t="s">
        <v>21</v>
      </c>
      <c r="F90" s="21" t="s">
        <v>57</v>
      </c>
      <c r="G90" s="23">
        <v>45895</v>
      </c>
      <c r="H90" s="24" t="str">
        <f>VLOOKUP(F90,'表1.校区竞赛认定目录（2025年）'!B:C,2,0)</f>
        <v>二类</v>
      </c>
      <c r="I90" s="21" t="s">
        <v>30</v>
      </c>
      <c r="J90" s="21" t="s">
        <v>35</v>
      </c>
      <c r="K90" s="21" t="s">
        <v>25</v>
      </c>
      <c r="L90" s="26" t="str">
        <f t="shared" si="6"/>
        <v>（不含特）</v>
      </c>
      <c r="M90" s="26" t="str">
        <f t="shared" si="7"/>
        <v>二类国家级一等奖（不含特）</v>
      </c>
      <c r="N90" s="24">
        <f>VLOOKUP(M90,表2.获奖金额及对应奖项!A:D,4,0)</f>
        <v>3000</v>
      </c>
      <c r="O90" s="21" t="s">
        <v>39</v>
      </c>
      <c r="P90" s="27">
        <v>1</v>
      </c>
      <c r="Q90" s="24">
        <f t="shared" si="5"/>
        <v>3000</v>
      </c>
      <c r="R90" s="24" t="str">
        <f>IF(COUNT(FIND({1,2,3,4,5,6,7,8,9,0},Q90))&gt;0,"","仅证书")</f>
        <v/>
      </c>
    </row>
    <row r="91" s="13" customFormat="1" ht="23.45" customHeight="1" spans="1:18">
      <c r="A91" s="20">
        <v>89</v>
      </c>
      <c r="B91" s="21" t="s">
        <v>155</v>
      </c>
      <c r="C91" s="21">
        <v>2022016150</v>
      </c>
      <c r="D91" s="21" t="s">
        <v>20</v>
      </c>
      <c r="E91" s="21" t="s">
        <v>21</v>
      </c>
      <c r="F91" s="21" t="s">
        <v>57</v>
      </c>
      <c r="G91" s="23">
        <v>45681</v>
      </c>
      <c r="H91" s="24" t="str">
        <f>VLOOKUP(F91,'表1.校区竞赛认定目录（2025年）'!B:C,2,0)</f>
        <v>二类</v>
      </c>
      <c r="I91" s="21" t="s">
        <v>30</v>
      </c>
      <c r="J91" s="21" t="s">
        <v>24</v>
      </c>
      <c r="K91" s="21" t="s">
        <v>25</v>
      </c>
      <c r="L91" s="26" t="str">
        <f t="shared" si="6"/>
        <v>（不含特）</v>
      </c>
      <c r="M91" s="26" t="str">
        <f t="shared" si="7"/>
        <v>二类国家级二等奖（不含特）</v>
      </c>
      <c r="N91" s="24">
        <f>VLOOKUP(M91,表2.获奖金额及对应奖项!A:D,4,0)</f>
        <v>2000</v>
      </c>
      <c r="O91" s="21" t="s">
        <v>26</v>
      </c>
      <c r="P91" s="27">
        <v>1</v>
      </c>
      <c r="Q91" s="24">
        <f t="shared" si="5"/>
        <v>2000</v>
      </c>
      <c r="R91" s="24" t="str">
        <f>IF(COUNT(FIND({1,2,3,4,5,6,7,8,9,0},Q91))&gt;0,"","仅证书")</f>
        <v/>
      </c>
    </row>
    <row r="92" s="13" customFormat="1" ht="23.45" customHeight="1" spans="1:18">
      <c r="A92" s="20">
        <v>90</v>
      </c>
      <c r="B92" s="21" t="s">
        <v>156</v>
      </c>
      <c r="C92" s="21">
        <v>2022015733</v>
      </c>
      <c r="D92" s="21" t="s">
        <v>20</v>
      </c>
      <c r="E92" s="21" t="s">
        <v>21</v>
      </c>
      <c r="F92" s="21" t="s">
        <v>157</v>
      </c>
      <c r="G92" s="23">
        <v>45870</v>
      </c>
      <c r="H92" s="24" t="str">
        <f>VLOOKUP(F92,'表1.校区竞赛认定目录（2025年）'!B:C,2,0)</f>
        <v>二类</v>
      </c>
      <c r="I92" s="21" t="s">
        <v>30</v>
      </c>
      <c r="J92" s="21" t="s">
        <v>31</v>
      </c>
      <c r="K92" s="21" t="s">
        <v>32</v>
      </c>
      <c r="L92" s="26" t="str">
        <f t="shared" si="6"/>
        <v>（含特）</v>
      </c>
      <c r="M92" s="26" t="str">
        <f t="shared" si="7"/>
        <v>二类国家级三等奖（含特）</v>
      </c>
      <c r="N92" s="24">
        <f>VLOOKUP(M92,表2.获奖金额及对应奖项!A:D,4,0)</f>
        <v>1000</v>
      </c>
      <c r="O92" s="21" t="s">
        <v>39</v>
      </c>
      <c r="P92" s="27">
        <v>0.33</v>
      </c>
      <c r="Q92" s="24">
        <f t="shared" si="5"/>
        <v>330</v>
      </c>
      <c r="R92" s="24" t="str">
        <f>IF(COUNT(FIND({1,2,3,4,5,6,7,8,9,0},Q92))&gt;0,"","仅证书")</f>
        <v/>
      </c>
    </row>
    <row r="93" s="13" customFormat="1" ht="23.45" customHeight="1" spans="1:18">
      <c r="A93" s="20">
        <v>91</v>
      </c>
      <c r="B93" s="21" t="s">
        <v>158</v>
      </c>
      <c r="C93" s="21">
        <v>2022015992</v>
      </c>
      <c r="D93" s="21" t="s">
        <v>20</v>
      </c>
      <c r="E93" s="21" t="s">
        <v>21</v>
      </c>
      <c r="F93" s="21" t="s">
        <v>137</v>
      </c>
      <c r="G93" s="23">
        <v>45627</v>
      </c>
      <c r="H93" s="24" t="str">
        <f>VLOOKUP(F93,'表1.校区竞赛认定目录（2025年）'!B:C,2,0)</f>
        <v>二类</v>
      </c>
      <c r="I93" s="21" t="s">
        <v>30</v>
      </c>
      <c r="J93" s="21" t="s">
        <v>24</v>
      </c>
      <c r="K93" s="21" t="s">
        <v>25</v>
      </c>
      <c r="L93" s="26" t="str">
        <f t="shared" si="6"/>
        <v>（不含特）</v>
      </c>
      <c r="M93" s="26" t="str">
        <f t="shared" si="7"/>
        <v>二类国家级二等奖（不含特）</v>
      </c>
      <c r="N93" s="24">
        <f>VLOOKUP(M93,表2.获奖金额及对应奖项!A:D,4,0)</f>
        <v>2000</v>
      </c>
      <c r="O93" s="21" t="s">
        <v>39</v>
      </c>
      <c r="P93" s="27">
        <v>1</v>
      </c>
      <c r="Q93" s="24">
        <f t="shared" si="5"/>
        <v>2000</v>
      </c>
      <c r="R93" s="24" t="str">
        <f>IF(COUNT(FIND({1,2,3,4,5,6,7,8,9,0},Q93))&gt;0,"","仅证书")</f>
        <v/>
      </c>
    </row>
    <row r="94" s="13" customFormat="1" ht="23.45" customHeight="1" spans="1:18">
      <c r="A94" s="20">
        <v>92</v>
      </c>
      <c r="B94" s="21" t="s">
        <v>159</v>
      </c>
      <c r="C94" s="21">
        <v>2023015678</v>
      </c>
      <c r="D94" s="21" t="s">
        <v>20</v>
      </c>
      <c r="E94" s="21" t="s">
        <v>21</v>
      </c>
      <c r="F94" s="21" t="s">
        <v>22</v>
      </c>
      <c r="G94" s="23">
        <v>45627</v>
      </c>
      <c r="H94" s="24" t="str">
        <f>VLOOKUP(F94,'表1.校区竞赛认定目录（2025年）'!B:C,2,0)</f>
        <v>二类</v>
      </c>
      <c r="I94" s="21" t="s">
        <v>23</v>
      </c>
      <c r="J94" s="21" t="s">
        <v>35</v>
      </c>
      <c r="K94" s="21" t="s">
        <v>25</v>
      </c>
      <c r="L94" s="26" t="str">
        <f t="shared" si="6"/>
        <v>（不含特）</v>
      </c>
      <c r="M94" s="26" t="str">
        <f t="shared" si="7"/>
        <v>二类省部级一等奖（不含特）</v>
      </c>
      <c r="N94" s="24">
        <f>VLOOKUP(M94,表2.获奖金额及对应奖项!A:D,4,0)</f>
        <v>1000</v>
      </c>
      <c r="O94" s="21" t="s">
        <v>26</v>
      </c>
      <c r="P94" s="27">
        <v>1</v>
      </c>
      <c r="Q94" s="24">
        <f t="shared" si="5"/>
        <v>1000</v>
      </c>
      <c r="R94" s="24" t="str">
        <f>IF(COUNT(FIND({1,2,3,4,5,6,7,8,9,0},Q94))&gt;0,"","仅证书")</f>
        <v/>
      </c>
    </row>
    <row r="95" s="13" customFormat="1" ht="23.45" customHeight="1" spans="1:18">
      <c r="A95" s="20">
        <v>93</v>
      </c>
      <c r="B95" s="21" t="s">
        <v>160</v>
      </c>
      <c r="C95" s="21">
        <v>2022016014</v>
      </c>
      <c r="D95" s="21" t="s">
        <v>20</v>
      </c>
      <c r="E95" s="21" t="s">
        <v>21</v>
      </c>
      <c r="F95" s="21" t="s">
        <v>137</v>
      </c>
      <c r="G95" s="23">
        <v>45627</v>
      </c>
      <c r="H95" s="24" t="str">
        <f>VLOOKUP(F95,'表1.校区竞赛认定目录（2025年）'!B:C,2,0)</f>
        <v>二类</v>
      </c>
      <c r="I95" s="21" t="s">
        <v>30</v>
      </c>
      <c r="J95" s="21" t="s">
        <v>24</v>
      </c>
      <c r="K95" s="21" t="s">
        <v>25</v>
      </c>
      <c r="L95" s="26" t="str">
        <f t="shared" si="6"/>
        <v>（不含特）</v>
      </c>
      <c r="M95" s="26" t="str">
        <f t="shared" si="7"/>
        <v>二类国家级二等奖（不含特）</v>
      </c>
      <c r="N95" s="24">
        <f>VLOOKUP(M95,表2.获奖金额及对应奖项!A:D,4,0)</f>
        <v>2000</v>
      </c>
      <c r="O95" s="21" t="s">
        <v>39</v>
      </c>
      <c r="P95" s="27">
        <v>0.5</v>
      </c>
      <c r="Q95" s="24">
        <f t="shared" si="5"/>
        <v>1000</v>
      </c>
      <c r="R95" s="24" t="str">
        <f>IF(COUNT(FIND({1,2,3,4,5,6,7,8,9,0},Q95))&gt;0,"","仅证书")</f>
        <v/>
      </c>
    </row>
    <row r="96" s="13" customFormat="1" ht="23.45" customHeight="1" spans="1:18">
      <c r="A96" s="20">
        <v>94</v>
      </c>
      <c r="B96" s="21" t="s">
        <v>161</v>
      </c>
      <c r="C96" s="21">
        <v>2022015981</v>
      </c>
      <c r="D96" s="21" t="s">
        <v>20</v>
      </c>
      <c r="E96" s="21" t="s">
        <v>21</v>
      </c>
      <c r="F96" s="21" t="s">
        <v>29</v>
      </c>
      <c r="G96" s="23">
        <v>45839</v>
      </c>
      <c r="H96" s="24" t="str">
        <f>VLOOKUP(F96,'表1.校区竞赛认定目录（2025年）'!B:C,2,0)</f>
        <v>二类</v>
      </c>
      <c r="I96" s="21" t="s">
        <v>30</v>
      </c>
      <c r="J96" s="21" t="s">
        <v>31</v>
      </c>
      <c r="K96" s="21" t="s">
        <v>32</v>
      </c>
      <c r="L96" s="26" t="str">
        <f t="shared" si="6"/>
        <v>（含特）</v>
      </c>
      <c r="M96" s="26" t="str">
        <f t="shared" si="7"/>
        <v>二类国家级三等奖（含特）</v>
      </c>
      <c r="N96" s="24">
        <f>VLOOKUP(M96,表2.获奖金额及对应奖项!A:D,4,0)</f>
        <v>1000</v>
      </c>
      <c r="O96" s="21" t="s">
        <v>26</v>
      </c>
      <c r="P96" s="27">
        <v>1</v>
      </c>
      <c r="Q96" s="24">
        <f t="shared" si="5"/>
        <v>1000</v>
      </c>
      <c r="R96" s="24" t="str">
        <f>IF(COUNT(FIND({1,2,3,4,5,6,7,8,9,0},Q96))&gt;0,"","仅证书")</f>
        <v/>
      </c>
    </row>
    <row r="97" s="13" customFormat="1" ht="23.45" customHeight="1" spans="1:18">
      <c r="A97" s="20">
        <v>95</v>
      </c>
      <c r="B97" s="21" t="s">
        <v>162</v>
      </c>
      <c r="C97" s="21">
        <v>2024016302</v>
      </c>
      <c r="D97" s="21" t="s">
        <v>20</v>
      </c>
      <c r="E97" s="21" t="s">
        <v>21</v>
      </c>
      <c r="F97" s="21" t="s">
        <v>137</v>
      </c>
      <c r="G97" s="23">
        <v>45839</v>
      </c>
      <c r="H97" s="24" t="str">
        <f>VLOOKUP(F97,'表1.校区竞赛认定目录（2025年）'!B:C,2,0)</f>
        <v>二类</v>
      </c>
      <c r="I97" s="21" t="s">
        <v>23</v>
      </c>
      <c r="J97" s="21" t="s">
        <v>35</v>
      </c>
      <c r="K97" s="21" t="s">
        <v>25</v>
      </c>
      <c r="L97" s="26" t="str">
        <f t="shared" si="6"/>
        <v>（不含特）</v>
      </c>
      <c r="M97" s="26" t="str">
        <f t="shared" si="7"/>
        <v>二类省部级一等奖（不含特）</v>
      </c>
      <c r="N97" s="24">
        <f>VLOOKUP(M97,表2.获奖金额及对应奖项!A:D,4,0)</f>
        <v>1000</v>
      </c>
      <c r="O97" s="21" t="s">
        <v>39</v>
      </c>
      <c r="P97" s="27">
        <v>0.45</v>
      </c>
      <c r="Q97" s="24">
        <f t="shared" si="5"/>
        <v>450</v>
      </c>
      <c r="R97" s="24" t="str">
        <f>IF(COUNT(FIND({1,2,3,4,5,6,7,8,9,0},Q97))&gt;0,"","仅证书")</f>
        <v/>
      </c>
    </row>
    <row r="98" s="13" customFormat="1" ht="23.45" customHeight="1" spans="1:18">
      <c r="A98" s="20">
        <v>96</v>
      </c>
      <c r="B98" s="21" t="s">
        <v>163</v>
      </c>
      <c r="C98" s="21">
        <v>2024016280</v>
      </c>
      <c r="D98" s="21" t="s">
        <v>20</v>
      </c>
      <c r="E98" s="21" t="s">
        <v>21</v>
      </c>
      <c r="F98" s="21" t="s">
        <v>137</v>
      </c>
      <c r="G98" s="23">
        <v>45839</v>
      </c>
      <c r="H98" s="24" t="str">
        <f>VLOOKUP(F98,'表1.校区竞赛认定目录（2025年）'!B:C,2,0)</f>
        <v>二类</v>
      </c>
      <c r="I98" s="21" t="s">
        <v>23</v>
      </c>
      <c r="J98" s="21" t="s">
        <v>35</v>
      </c>
      <c r="K98" s="21" t="s">
        <v>25</v>
      </c>
      <c r="L98" s="26" t="str">
        <f t="shared" si="6"/>
        <v>（不含特）</v>
      </c>
      <c r="M98" s="26" t="str">
        <f t="shared" si="7"/>
        <v>二类省部级一等奖（不含特）</v>
      </c>
      <c r="N98" s="24">
        <f>VLOOKUP(M98,表2.获奖金额及对应奖项!A:D,4,0)</f>
        <v>1000</v>
      </c>
      <c r="O98" s="21" t="s">
        <v>39</v>
      </c>
      <c r="P98" s="27">
        <v>0.45</v>
      </c>
      <c r="Q98" s="24">
        <f t="shared" si="5"/>
        <v>450</v>
      </c>
      <c r="R98" s="24" t="str">
        <f>IF(COUNT(FIND({1,2,3,4,5,6,7,8,9,0},Q98))&gt;0,"","仅证书")</f>
        <v/>
      </c>
    </row>
    <row r="99" s="13" customFormat="1" ht="23.45" customHeight="1" spans="1:18">
      <c r="A99" s="20">
        <v>97</v>
      </c>
      <c r="B99" s="21" t="s">
        <v>164</v>
      </c>
      <c r="C99" s="21">
        <v>2022016244</v>
      </c>
      <c r="D99" s="21" t="s">
        <v>20</v>
      </c>
      <c r="E99" s="21" t="s">
        <v>21</v>
      </c>
      <c r="F99" s="21" t="s">
        <v>57</v>
      </c>
      <c r="G99" s="23">
        <v>45895</v>
      </c>
      <c r="H99" s="24" t="str">
        <f>VLOOKUP(F99,'表1.校区竞赛认定目录（2025年）'!B:C,2,0)</f>
        <v>二类</v>
      </c>
      <c r="I99" s="21" t="s">
        <v>30</v>
      </c>
      <c r="J99" s="21" t="s">
        <v>35</v>
      </c>
      <c r="K99" s="21" t="s">
        <v>25</v>
      </c>
      <c r="L99" s="26" t="str">
        <f t="shared" si="6"/>
        <v>（不含特）</v>
      </c>
      <c r="M99" s="26" t="str">
        <f t="shared" si="7"/>
        <v>二类国家级一等奖（不含特）</v>
      </c>
      <c r="N99" s="24">
        <f>VLOOKUP(M99,表2.获奖金额及对应奖项!A:D,4,0)</f>
        <v>3000</v>
      </c>
      <c r="O99" s="21" t="s">
        <v>26</v>
      </c>
      <c r="P99" s="27">
        <v>1</v>
      </c>
      <c r="Q99" s="24">
        <f t="shared" si="5"/>
        <v>3000</v>
      </c>
      <c r="R99" s="24" t="str">
        <f>IF(COUNT(FIND({1,2,3,4,5,6,7,8,9,0},Q99))&gt;0,"","仅证书")</f>
        <v/>
      </c>
    </row>
    <row r="100" s="13" customFormat="1" ht="23.45" customHeight="1" spans="1:18">
      <c r="A100" s="20">
        <v>98</v>
      </c>
      <c r="B100" s="21" t="s">
        <v>165</v>
      </c>
      <c r="C100" s="22" t="s">
        <v>166</v>
      </c>
      <c r="D100" s="21" t="s">
        <v>20</v>
      </c>
      <c r="E100" s="21" t="s">
        <v>21</v>
      </c>
      <c r="F100" s="21" t="s">
        <v>59</v>
      </c>
      <c r="G100" s="23">
        <v>45839</v>
      </c>
      <c r="H100" s="24" t="str">
        <f>VLOOKUP(F100,'表1.校区竞赛认定目录（2025年）'!B:C,2,0)</f>
        <v>二类</v>
      </c>
      <c r="I100" s="21" t="s">
        <v>30</v>
      </c>
      <c r="J100" s="21" t="s">
        <v>24</v>
      </c>
      <c r="K100" s="21" t="s">
        <v>25</v>
      </c>
      <c r="L100" s="26" t="str">
        <f t="shared" si="6"/>
        <v>（不含特）</v>
      </c>
      <c r="M100" s="26" t="str">
        <f t="shared" si="7"/>
        <v>二类国家级二等奖（不含特）</v>
      </c>
      <c r="N100" s="24">
        <f>VLOOKUP(M100,表2.获奖金额及对应奖项!A:D,4,0)</f>
        <v>2000</v>
      </c>
      <c r="O100" s="21" t="s">
        <v>26</v>
      </c>
      <c r="P100" s="27">
        <v>1</v>
      </c>
      <c r="Q100" s="24">
        <f t="shared" si="5"/>
        <v>2000</v>
      </c>
      <c r="R100" s="24" t="str">
        <f>IF(COUNT(FIND({1,2,3,4,5,6,7,8,9,0},Q100))&gt;0,"","仅证书")</f>
        <v/>
      </c>
    </row>
    <row r="101" s="13" customFormat="1" ht="23.45" customHeight="1" spans="1:18">
      <c r="A101" s="20">
        <v>99</v>
      </c>
      <c r="B101" s="21" t="s">
        <v>167</v>
      </c>
      <c r="C101" s="21">
        <v>2022015648</v>
      </c>
      <c r="D101" s="21" t="s">
        <v>20</v>
      </c>
      <c r="E101" s="21" t="s">
        <v>21</v>
      </c>
      <c r="F101" s="21" t="s">
        <v>99</v>
      </c>
      <c r="G101" s="23">
        <v>45839</v>
      </c>
      <c r="H101" s="24" t="str">
        <f>VLOOKUP(F101,'表1.校区竞赛认定目录（2025年）'!B:C,2,0)</f>
        <v>二类</v>
      </c>
      <c r="I101" s="21" t="s">
        <v>30</v>
      </c>
      <c r="J101" s="21" t="s">
        <v>31</v>
      </c>
      <c r="K101" s="21" t="s">
        <v>25</v>
      </c>
      <c r="L101" s="26" t="str">
        <f t="shared" si="6"/>
        <v>（不含特）</v>
      </c>
      <c r="M101" s="26" t="str">
        <f t="shared" si="7"/>
        <v>二类国家级三等奖（不含特）</v>
      </c>
      <c r="N101" s="24">
        <f>VLOOKUP(M101,表2.获奖金额及对应奖项!A:D,4,0)</f>
        <v>1500</v>
      </c>
      <c r="O101" s="21" t="s">
        <v>26</v>
      </c>
      <c r="P101" s="27">
        <v>1</v>
      </c>
      <c r="Q101" s="24">
        <f t="shared" si="5"/>
        <v>1500</v>
      </c>
      <c r="R101" s="24" t="str">
        <f>IF(COUNT(FIND({1,2,3,4,5,6,7,8,9,0},Q101))&gt;0,"","仅证书")</f>
        <v/>
      </c>
    </row>
    <row r="102" s="13" customFormat="1" ht="23.45" customHeight="1" spans="1:18">
      <c r="A102" s="20">
        <v>100</v>
      </c>
      <c r="B102" s="21" t="s">
        <v>168</v>
      </c>
      <c r="C102" s="21">
        <v>2023015723</v>
      </c>
      <c r="D102" s="21" t="s">
        <v>20</v>
      </c>
      <c r="E102" s="21" t="s">
        <v>21</v>
      </c>
      <c r="F102" s="21" t="s">
        <v>22</v>
      </c>
      <c r="G102" s="23">
        <v>45627</v>
      </c>
      <c r="H102" s="24" t="str">
        <f>VLOOKUP(F102,'表1.校区竞赛认定目录（2025年）'!B:C,2,0)</f>
        <v>二类</v>
      </c>
      <c r="I102" s="21" t="s">
        <v>23</v>
      </c>
      <c r="J102" s="21" t="s">
        <v>35</v>
      </c>
      <c r="K102" s="21" t="s">
        <v>25</v>
      </c>
      <c r="L102" s="26" t="str">
        <f t="shared" si="6"/>
        <v>（不含特）</v>
      </c>
      <c r="M102" s="26" t="str">
        <f t="shared" si="7"/>
        <v>二类省部级一等奖（不含特）</v>
      </c>
      <c r="N102" s="24">
        <f>VLOOKUP(M102,表2.获奖金额及对应奖项!A:D,4,0)</f>
        <v>1000</v>
      </c>
      <c r="O102" s="21" t="s">
        <v>26</v>
      </c>
      <c r="P102" s="27">
        <v>1</v>
      </c>
      <c r="Q102" s="24">
        <f t="shared" si="5"/>
        <v>1000</v>
      </c>
      <c r="R102" s="24" t="str">
        <f>IF(COUNT(FIND({1,2,3,4,5,6,7,8,9,0},Q102))&gt;0,"","仅证书")</f>
        <v/>
      </c>
    </row>
    <row r="103" s="13" customFormat="1" ht="23.45" customHeight="1" spans="1:18">
      <c r="A103" s="20">
        <v>101</v>
      </c>
      <c r="B103" s="21" t="s">
        <v>169</v>
      </c>
      <c r="C103" s="21">
        <v>2022015636</v>
      </c>
      <c r="D103" s="21" t="s">
        <v>20</v>
      </c>
      <c r="E103" s="21" t="s">
        <v>21</v>
      </c>
      <c r="F103" s="21" t="s">
        <v>57</v>
      </c>
      <c r="G103" s="23">
        <v>45863</v>
      </c>
      <c r="H103" s="24" t="str">
        <f>VLOOKUP(F103,'表1.校区竞赛认定目录（2025年）'!B:C,2,0)</f>
        <v>二类</v>
      </c>
      <c r="I103" s="21" t="s">
        <v>30</v>
      </c>
      <c r="J103" s="21" t="s">
        <v>31</v>
      </c>
      <c r="K103" s="21" t="s">
        <v>25</v>
      </c>
      <c r="L103" s="26" t="str">
        <f t="shared" si="6"/>
        <v>（不含特）</v>
      </c>
      <c r="M103" s="26" t="str">
        <f t="shared" si="7"/>
        <v>二类国家级三等奖（不含特）</v>
      </c>
      <c r="N103" s="24">
        <f>VLOOKUP(M103,表2.获奖金额及对应奖项!A:D,4,0)</f>
        <v>1500</v>
      </c>
      <c r="O103" s="21" t="s">
        <v>39</v>
      </c>
      <c r="P103" s="27">
        <v>1</v>
      </c>
      <c r="Q103" s="24">
        <f t="shared" si="5"/>
        <v>1500</v>
      </c>
      <c r="R103" s="24" t="str">
        <f>IF(COUNT(FIND({1,2,3,4,5,6,7,8,9,0},Q103))&gt;0,"","仅证书")</f>
        <v/>
      </c>
    </row>
    <row r="104" s="13" customFormat="1" ht="23.45" customHeight="1" spans="1:18">
      <c r="A104" s="20">
        <v>102</v>
      </c>
      <c r="B104" s="21" t="s">
        <v>170</v>
      </c>
      <c r="C104" s="21">
        <v>2022015939</v>
      </c>
      <c r="D104" s="21" t="s">
        <v>20</v>
      </c>
      <c r="E104" s="21" t="s">
        <v>21</v>
      </c>
      <c r="F104" s="21" t="s">
        <v>57</v>
      </c>
      <c r="G104" s="23">
        <v>45895</v>
      </c>
      <c r="H104" s="24" t="str">
        <f>VLOOKUP(F104,'表1.校区竞赛认定目录（2025年）'!B:C,2,0)</f>
        <v>二类</v>
      </c>
      <c r="I104" s="21" t="s">
        <v>30</v>
      </c>
      <c r="J104" s="21" t="s">
        <v>31</v>
      </c>
      <c r="K104" s="21" t="s">
        <v>25</v>
      </c>
      <c r="L104" s="26" t="str">
        <f t="shared" si="6"/>
        <v>（不含特）</v>
      </c>
      <c r="M104" s="26" t="str">
        <f t="shared" si="7"/>
        <v>二类国家级三等奖（不含特）</v>
      </c>
      <c r="N104" s="24">
        <f>VLOOKUP(M104,表2.获奖金额及对应奖项!A:D,4,0)</f>
        <v>1500</v>
      </c>
      <c r="O104" s="21" t="s">
        <v>26</v>
      </c>
      <c r="P104" s="27">
        <v>1</v>
      </c>
      <c r="Q104" s="24">
        <f t="shared" si="5"/>
        <v>1500</v>
      </c>
      <c r="R104" s="24" t="str">
        <f>IF(COUNT(FIND({1,2,3,4,5,6,7,8,9,0},Q104))&gt;0,"","仅证书")</f>
        <v/>
      </c>
    </row>
    <row r="105" s="13" customFormat="1" ht="23.45" customHeight="1" spans="1:18">
      <c r="A105" s="20">
        <v>103</v>
      </c>
      <c r="B105" s="21" t="s">
        <v>171</v>
      </c>
      <c r="C105" s="21">
        <v>2023016161</v>
      </c>
      <c r="D105" s="21" t="s">
        <v>20</v>
      </c>
      <c r="E105" s="21" t="s">
        <v>21</v>
      </c>
      <c r="F105" s="21" t="s">
        <v>57</v>
      </c>
      <c r="G105" s="23">
        <v>45895</v>
      </c>
      <c r="H105" s="24" t="str">
        <f>VLOOKUP(F105,'表1.校区竞赛认定目录（2025年）'!B:C,2,0)</f>
        <v>二类</v>
      </c>
      <c r="I105" s="21" t="s">
        <v>30</v>
      </c>
      <c r="J105" s="21" t="s">
        <v>35</v>
      </c>
      <c r="K105" s="21" t="s">
        <v>25</v>
      </c>
      <c r="L105" s="26" t="str">
        <f t="shared" si="6"/>
        <v>（不含特）</v>
      </c>
      <c r="M105" s="26" t="str">
        <f t="shared" si="7"/>
        <v>二类国家级一等奖（不含特）</v>
      </c>
      <c r="N105" s="24">
        <f>VLOOKUP(M105,表2.获奖金额及对应奖项!A:D,4,0)</f>
        <v>3000</v>
      </c>
      <c r="O105" s="21" t="s">
        <v>26</v>
      </c>
      <c r="P105" s="27">
        <v>1</v>
      </c>
      <c r="Q105" s="24">
        <f t="shared" si="5"/>
        <v>3000</v>
      </c>
      <c r="R105" s="24" t="str">
        <f>IF(COUNT(FIND({1,2,3,4,5,6,7,8,9,0},Q105))&gt;0,"","仅证书")</f>
        <v/>
      </c>
    </row>
    <row r="106" s="13" customFormat="1" ht="23.45" customHeight="1" spans="1:18">
      <c r="A106" s="20">
        <v>104</v>
      </c>
      <c r="B106" s="21" t="s">
        <v>172</v>
      </c>
      <c r="C106" s="21">
        <v>2023015999</v>
      </c>
      <c r="D106" s="21" t="s">
        <v>20</v>
      </c>
      <c r="E106" s="21" t="s">
        <v>21</v>
      </c>
      <c r="F106" s="21" t="s">
        <v>57</v>
      </c>
      <c r="G106" s="23">
        <v>45895</v>
      </c>
      <c r="H106" s="24" t="str">
        <f>VLOOKUP(F106,'表1.校区竞赛认定目录（2025年）'!B:C,2,0)</f>
        <v>二类</v>
      </c>
      <c r="I106" s="21" t="s">
        <v>30</v>
      </c>
      <c r="J106" s="21" t="s">
        <v>35</v>
      </c>
      <c r="K106" s="21" t="s">
        <v>25</v>
      </c>
      <c r="L106" s="26" t="str">
        <f t="shared" si="6"/>
        <v>（不含特）</v>
      </c>
      <c r="M106" s="26" t="str">
        <f t="shared" si="7"/>
        <v>二类国家级一等奖（不含特）</v>
      </c>
      <c r="N106" s="24">
        <f>VLOOKUP(M106,表2.获奖金额及对应奖项!A:D,4,0)</f>
        <v>3000</v>
      </c>
      <c r="O106" s="21" t="s">
        <v>26</v>
      </c>
      <c r="P106" s="27">
        <v>1</v>
      </c>
      <c r="Q106" s="24">
        <f t="shared" si="5"/>
        <v>3000</v>
      </c>
      <c r="R106" s="24" t="str">
        <f>IF(COUNT(FIND({1,2,3,4,5,6,7,8,9,0},Q106))&gt;0,"","仅证书")</f>
        <v/>
      </c>
    </row>
    <row r="107" s="13" customFormat="1" ht="23.45" customHeight="1" spans="1:18">
      <c r="A107" s="20">
        <v>105</v>
      </c>
      <c r="B107" s="21" t="s">
        <v>173</v>
      </c>
      <c r="C107" s="21">
        <v>2024016381</v>
      </c>
      <c r="D107" s="21" t="s">
        <v>20</v>
      </c>
      <c r="E107" s="21" t="s">
        <v>21</v>
      </c>
      <c r="F107" s="21" t="s">
        <v>38</v>
      </c>
      <c r="G107" s="23">
        <v>45809</v>
      </c>
      <c r="H107" s="24" t="str">
        <f>VLOOKUP(F107,'表1.校区竞赛认定目录（2025年）'!B:C,2,0)</f>
        <v>一类</v>
      </c>
      <c r="I107" s="21" t="s">
        <v>23</v>
      </c>
      <c r="J107" s="21" t="s">
        <v>35</v>
      </c>
      <c r="K107" s="21" t="s">
        <v>32</v>
      </c>
      <c r="L107" s="26" t="str">
        <f t="shared" si="6"/>
        <v>（含特）</v>
      </c>
      <c r="M107" s="26" t="str">
        <f t="shared" si="7"/>
        <v>一类省部级一等奖（含特）</v>
      </c>
      <c r="N107" s="24">
        <f>VLOOKUP(M107,表2.获奖金额及对应奖项!A:D,4,0)</f>
        <v>800</v>
      </c>
      <c r="O107" s="21" t="s">
        <v>39</v>
      </c>
      <c r="P107" s="27">
        <v>0.5</v>
      </c>
      <c r="Q107" s="24">
        <f t="shared" si="5"/>
        <v>400</v>
      </c>
      <c r="R107" s="24" t="str">
        <f>IF(COUNT(FIND({1,2,3,4,5,6,7,8,9,0},Q107))&gt;0,"","仅证书")</f>
        <v/>
      </c>
    </row>
    <row r="108" s="13" customFormat="1" ht="23.45" customHeight="1" spans="1:18">
      <c r="A108" s="20">
        <v>106</v>
      </c>
      <c r="B108" s="21" t="s">
        <v>174</v>
      </c>
      <c r="C108" s="21">
        <v>2022016037</v>
      </c>
      <c r="D108" s="21" t="s">
        <v>20</v>
      </c>
      <c r="E108" s="21" t="s">
        <v>21</v>
      </c>
      <c r="F108" s="21" t="s">
        <v>57</v>
      </c>
      <c r="G108" s="23">
        <v>45895</v>
      </c>
      <c r="H108" s="24" t="str">
        <f>VLOOKUP(F108,'表1.校区竞赛认定目录（2025年）'!B:C,2,0)</f>
        <v>二类</v>
      </c>
      <c r="I108" s="21" t="s">
        <v>30</v>
      </c>
      <c r="J108" s="21" t="s">
        <v>31</v>
      </c>
      <c r="K108" s="21" t="s">
        <v>25</v>
      </c>
      <c r="L108" s="26" t="str">
        <f t="shared" si="6"/>
        <v>（不含特）</v>
      </c>
      <c r="M108" s="26" t="str">
        <f t="shared" si="7"/>
        <v>二类国家级三等奖（不含特）</v>
      </c>
      <c r="N108" s="24">
        <f>VLOOKUP(M108,表2.获奖金额及对应奖项!A:D,4,0)</f>
        <v>1500</v>
      </c>
      <c r="O108" s="21" t="s">
        <v>26</v>
      </c>
      <c r="P108" s="27">
        <v>1</v>
      </c>
      <c r="Q108" s="24">
        <f t="shared" si="5"/>
        <v>1500</v>
      </c>
      <c r="R108" s="24" t="str">
        <f>IF(COUNT(FIND({1,2,3,4,5,6,7,8,9,0},Q108))&gt;0,"","仅证书")</f>
        <v/>
      </c>
    </row>
    <row r="109" s="13" customFormat="1" ht="23.45" customHeight="1" spans="1:18">
      <c r="A109" s="20">
        <v>107</v>
      </c>
      <c r="B109" s="21" t="s">
        <v>175</v>
      </c>
      <c r="C109" s="21">
        <v>2022015803</v>
      </c>
      <c r="D109" s="21" t="s">
        <v>20</v>
      </c>
      <c r="E109" s="21" t="s">
        <v>21</v>
      </c>
      <c r="F109" s="21" t="s">
        <v>59</v>
      </c>
      <c r="G109" s="23">
        <v>45870</v>
      </c>
      <c r="H109" s="24" t="str">
        <f>VLOOKUP(F109,'表1.校区竞赛认定目录（2025年）'!B:C,2,0)</f>
        <v>二类</v>
      </c>
      <c r="I109" s="21" t="s">
        <v>30</v>
      </c>
      <c r="J109" s="21" t="s">
        <v>31</v>
      </c>
      <c r="K109" s="21" t="s">
        <v>25</v>
      </c>
      <c r="L109" s="26" t="str">
        <f t="shared" si="6"/>
        <v>（不含特）</v>
      </c>
      <c r="M109" s="26" t="str">
        <f t="shared" si="7"/>
        <v>二类国家级三等奖（不含特）</v>
      </c>
      <c r="N109" s="24">
        <f>VLOOKUP(M109,表2.获奖金额及对应奖项!A:D,4,0)</f>
        <v>1500</v>
      </c>
      <c r="O109" s="21" t="s">
        <v>26</v>
      </c>
      <c r="P109" s="28">
        <v>1</v>
      </c>
      <c r="Q109" s="24">
        <f t="shared" si="5"/>
        <v>1500</v>
      </c>
      <c r="R109" s="24" t="str">
        <f>IF(COUNT(FIND({1,2,3,4,5,6,7,8,9,0},Q109))&gt;0,"","仅证书")</f>
        <v/>
      </c>
    </row>
    <row r="110" s="13" customFormat="1" ht="23.45" customHeight="1" spans="1:18">
      <c r="A110" s="20">
        <v>108</v>
      </c>
      <c r="B110" s="21" t="s">
        <v>176</v>
      </c>
      <c r="C110" s="21">
        <v>2023015899</v>
      </c>
      <c r="D110" s="21" t="s">
        <v>20</v>
      </c>
      <c r="E110" s="21" t="s">
        <v>21</v>
      </c>
      <c r="F110" s="21" t="s">
        <v>29</v>
      </c>
      <c r="G110" s="23">
        <v>45809</v>
      </c>
      <c r="H110" s="24" t="str">
        <f>VLOOKUP(F110,'表1.校区竞赛认定目录（2025年）'!B:C,2,0)</f>
        <v>二类</v>
      </c>
      <c r="I110" s="21" t="s">
        <v>23</v>
      </c>
      <c r="J110" s="21" t="s">
        <v>24</v>
      </c>
      <c r="K110" s="21" t="s">
        <v>32</v>
      </c>
      <c r="L110" s="26" t="str">
        <f t="shared" si="6"/>
        <v>（含特）</v>
      </c>
      <c r="M110" s="26" t="str">
        <f t="shared" si="7"/>
        <v>二类省部级二等奖（含特）</v>
      </c>
      <c r="N110" s="24" t="e">
        <f>VLOOKUP(M110,表2.获奖金额及对应奖项!A:D,4,0)</f>
        <v>#N/A</v>
      </c>
      <c r="O110" s="21" t="s">
        <v>26</v>
      </c>
      <c r="P110" s="27">
        <v>1</v>
      </c>
      <c r="Q110" s="24" t="e">
        <f t="shared" si="5"/>
        <v>#N/A</v>
      </c>
      <c r="R110" s="24" t="str">
        <f>IF(COUNT(FIND({1,2,3,4,5,6,7,8,9,0},Q110))&gt;0,"","仅证书")</f>
        <v>仅证书</v>
      </c>
    </row>
    <row r="111" s="13" customFormat="1" ht="23.45" customHeight="1" spans="1:18">
      <c r="A111" s="20">
        <v>109</v>
      </c>
      <c r="B111" s="21" t="s">
        <v>177</v>
      </c>
      <c r="C111" s="21">
        <v>2023016352</v>
      </c>
      <c r="D111" s="21" t="s">
        <v>20</v>
      </c>
      <c r="E111" s="21" t="s">
        <v>21</v>
      </c>
      <c r="F111" s="21" t="s">
        <v>22</v>
      </c>
      <c r="G111" s="23">
        <v>45627</v>
      </c>
      <c r="H111" s="24" t="str">
        <f>VLOOKUP(F111,'表1.校区竞赛认定目录（2025年）'!B:C,2,0)</f>
        <v>二类</v>
      </c>
      <c r="I111" s="21" t="s">
        <v>23</v>
      </c>
      <c r="J111" s="21" t="s">
        <v>24</v>
      </c>
      <c r="K111" s="21" t="s">
        <v>25</v>
      </c>
      <c r="L111" s="26" t="str">
        <f t="shared" si="6"/>
        <v>（不含特）</v>
      </c>
      <c r="M111" s="26" t="str">
        <f t="shared" si="7"/>
        <v>二类省部级二等奖（不含特）</v>
      </c>
      <c r="N111" s="24">
        <f>VLOOKUP(M111,表2.获奖金额及对应奖项!A:D,4,0)</f>
        <v>800</v>
      </c>
      <c r="O111" s="21" t="s">
        <v>26</v>
      </c>
      <c r="P111" s="27">
        <v>1</v>
      </c>
      <c r="Q111" s="24">
        <f t="shared" si="5"/>
        <v>800</v>
      </c>
      <c r="R111" s="24" t="str">
        <f>IF(COUNT(FIND({1,2,3,4,5,6,7,8,9,0},Q111))&gt;0,"","仅证书")</f>
        <v/>
      </c>
    </row>
    <row r="112" s="13" customFormat="1" ht="23.45" customHeight="1" spans="1:18">
      <c r="A112" s="20">
        <v>110</v>
      </c>
      <c r="B112" s="21" t="s">
        <v>178</v>
      </c>
      <c r="C112" s="21">
        <v>2023016089</v>
      </c>
      <c r="D112" s="21" t="s">
        <v>20</v>
      </c>
      <c r="E112" s="21" t="s">
        <v>21</v>
      </c>
      <c r="F112" s="21" t="s">
        <v>57</v>
      </c>
      <c r="G112" s="23">
        <v>45895</v>
      </c>
      <c r="H112" s="24" t="str">
        <f>VLOOKUP(F112,'表1.校区竞赛认定目录（2025年）'!B:C,2,0)</f>
        <v>二类</v>
      </c>
      <c r="I112" s="21" t="s">
        <v>30</v>
      </c>
      <c r="J112" s="21" t="s">
        <v>24</v>
      </c>
      <c r="K112" s="21" t="s">
        <v>25</v>
      </c>
      <c r="L112" s="26" t="str">
        <f t="shared" si="6"/>
        <v>（不含特）</v>
      </c>
      <c r="M112" s="26" t="str">
        <f t="shared" si="7"/>
        <v>二类国家级二等奖（不含特）</v>
      </c>
      <c r="N112" s="24">
        <f>VLOOKUP(M112,表2.获奖金额及对应奖项!A:D,4,0)</f>
        <v>2000</v>
      </c>
      <c r="O112" s="21" t="s">
        <v>26</v>
      </c>
      <c r="P112" s="27">
        <v>1</v>
      </c>
      <c r="Q112" s="24">
        <f t="shared" si="5"/>
        <v>2000</v>
      </c>
      <c r="R112" s="24" t="str">
        <f>IF(COUNT(FIND({1,2,3,4,5,6,7,8,9,0},Q112))&gt;0,"","仅证书")</f>
        <v/>
      </c>
    </row>
    <row r="113" s="13" customFormat="1" ht="23.45" customHeight="1" spans="1:18">
      <c r="A113" s="20">
        <v>111</v>
      </c>
      <c r="B113" s="21" t="s">
        <v>179</v>
      </c>
      <c r="C113" s="21">
        <v>2022016329</v>
      </c>
      <c r="D113" s="21" t="s">
        <v>20</v>
      </c>
      <c r="E113" s="21" t="s">
        <v>21</v>
      </c>
      <c r="F113" s="21" t="s">
        <v>137</v>
      </c>
      <c r="G113" s="23">
        <v>45627</v>
      </c>
      <c r="H113" s="24" t="str">
        <f>VLOOKUP(F113,'表1.校区竞赛认定目录（2025年）'!B:C,2,0)</f>
        <v>二类</v>
      </c>
      <c r="I113" s="21" t="s">
        <v>30</v>
      </c>
      <c r="J113" s="21" t="s">
        <v>24</v>
      </c>
      <c r="K113" s="21" t="s">
        <v>25</v>
      </c>
      <c r="L113" s="26" t="str">
        <f t="shared" si="6"/>
        <v>（不含特）</v>
      </c>
      <c r="M113" s="26" t="str">
        <f t="shared" si="7"/>
        <v>二类国家级二等奖（不含特）</v>
      </c>
      <c r="N113" s="24">
        <f>VLOOKUP(M113,表2.获奖金额及对应奖项!A:D,4,0)</f>
        <v>2000</v>
      </c>
      <c r="O113" s="21" t="s">
        <v>39</v>
      </c>
      <c r="P113" s="27">
        <v>0.5</v>
      </c>
      <c r="Q113" s="24">
        <f t="shared" si="5"/>
        <v>1000</v>
      </c>
      <c r="R113" s="24" t="str">
        <f>IF(COUNT(FIND({1,2,3,4,5,6,7,8,9,0},Q113))&gt;0,"","仅证书")</f>
        <v/>
      </c>
    </row>
    <row r="114" s="13" customFormat="1" ht="23.45" customHeight="1" spans="1:18">
      <c r="A114" s="20">
        <v>112</v>
      </c>
      <c r="B114" s="21" t="s">
        <v>180</v>
      </c>
      <c r="C114" s="21">
        <v>2022015610</v>
      </c>
      <c r="D114" s="21" t="s">
        <v>20</v>
      </c>
      <c r="E114" s="21" t="s">
        <v>21</v>
      </c>
      <c r="F114" s="21" t="s">
        <v>57</v>
      </c>
      <c r="G114" s="23">
        <v>45895</v>
      </c>
      <c r="H114" s="24" t="str">
        <f>VLOOKUP(F114,'表1.校区竞赛认定目录（2025年）'!B:C,2,0)</f>
        <v>二类</v>
      </c>
      <c r="I114" s="21" t="s">
        <v>30</v>
      </c>
      <c r="J114" s="21" t="s">
        <v>24</v>
      </c>
      <c r="K114" s="21" t="s">
        <v>25</v>
      </c>
      <c r="L114" s="26" t="str">
        <f t="shared" si="6"/>
        <v>（不含特）</v>
      </c>
      <c r="M114" s="26" t="str">
        <f t="shared" si="7"/>
        <v>二类国家级二等奖（不含特）</v>
      </c>
      <c r="N114" s="24">
        <f>VLOOKUP(M114,表2.获奖金额及对应奖项!A:D,4,0)</f>
        <v>2000</v>
      </c>
      <c r="O114" s="21" t="s">
        <v>26</v>
      </c>
      <c r="P114" s="27">
        <v>1</v>
      </c>
      <c r="Q114" s="24">
        <f t="shared" si="5"/>
        <v>2000</v>
      </c>
      <c r="R114" s="24" t="str">
        <f>IF(COUNT(FIND({1,2,3,4,5,6,7,8,9,0},Q114))&gt;0,"","仅证书")</f>
        <v/>
      </c>
    </row>
    <row r="115" s="13" customFormat="1" ht="23.45" customHeight="1" spans="1:18">
      <c r="A115" s="20">
        <v>113</v>
      </c>
      <c r="B115" s="21" t="s">
        <v>181</v>
      </c>
      <c r="C115" s="21">
        <v>2023015661</v>
      </c>
      <c r="D115" s="21" t="s">
        <v>20</v>
      </c>
      <c r="E115" s="21" t="s">
        <v>21</v>
      </c>
      <c r="F115" s="21" t="s">
        <v>29</v>
      </c>
      <c r="G115" s="23">
        <v>45839</v>
      </c>
      <c r="H115" s="24" t="str">
        <f>VLOOKUP(F115,'表1.校区竞赛认定目录（2025年）'!B:C,2,0)</f>
        <v>二类</v>
      </c>
      <c r="I115" s="21" t="s">
        <v>30</v>
      </c>
      <c r="J115" s="21" t="s">
        <v>31</v>
      </c>
      <c r="K115" s="21" t="s">
        <v>32</v>
      </c>
      <c r="L115" s="26" t="str">
        <f t="shared" si="6"/>
        <v>（含特）</v>
      </c>
      <c r="M115" s="26" t="str">
        <f t="shared" si="7"/>
        <v>二类国家级三等奖（含特）</v>
      </c>
      <c r="N115" s="24">
        <f>VLOOKUP(M115,表2.获奖金额及对应奖项!A:D,4,0)</f>
        <v>1000</v>
      </c>
      <c r="O115" s="21" t="s">
        <v>26</v>
      </c>
      <c r="P115" s="27">
        <v>1</v>
      </c>
      <c r="Q115" s="24">
        <f t="shared" si="5"/>
        <v>1000</v>
      </c>
      <c r="R115" s="24" t="str">
        <f>IF(COUNT(FIND({1,2,3,4,5,6,7,8,9,0},Q115))&gt;0,"","仅证书")</f>
        <v/>
      </c>
    </row>
    <row r="116" s="13" customFormat="1" ht="23.45" customHeight="1" spans="1:18">
      <c r="A116" s="20">
        <v>114</v>
      </c>
      <c r="B116" s="21" t="s">
        <v>182</v>
      </c>
      <c r="C116" s="21">
        <v>2024016135</v>
      </c>
      <c r="D116" s="21" t="s">
        <v>20</v>
      </c>
      <c r="E116" s="21" t="s">
        <v>21</v>
      </c>
      <c r="F116" s="21" t="s">
        <v>137</v>
      </c>
      <c r="G116" s="23">
        <v>45870</v>
      </c>
      <c r="H116" s="24" t="str">
        <f>VLOOKUP(F116,'表1.校区竞赛认定目录（2025年）'!B:C,2,0)</f>
        <v>二类</v>
      </c>
      <c r="I116" s="21" t="s">
        <v>23</v>
      </c>
      <c r="J116" s="21" t="s">
        <v>35</v>
      </c>
      <c r="K116" s="21" t="s">
        <v>25</v>
      </c>
      <c r="L116" s="26" t="str">
        <f t="shared" si="6"/>
        <v>（不含特）</v>
      </c>
      <c r="M116" s="26" t="str">
        <f t="shared" si="7"/>
        <v>二类省部级一等奖（不含特）</v>
      </c>
      <c r="N116" s="24">
        <f>VLOOKUP(M116,表2.获奖金额及对应奖项!A:D,4,0)</f>
        <v>1000</v>
      </c>
      <c r="O116" s="21" t="s">
        <v>39</v>
      </c>
      <c r="P116" s="27">
        <v>0.25</v>
      </c>
      <c r="Q116" s="24">
        <f t="shared" si="5"/>
        <v>250</v>
      </c>
      <c r="R116" s="24" t="str">
        <f>IF(COUNT(FIND({1,2,3,4,5,6,7,8,9,0},Q116))&gt;0,"","仅证书")</f>
        <v/>
      </c>
    </row>
    <row r="117" s="13" customFormat="1" ht="23.45" customHeight="1" spans="1:18">
      <c r="A117" s="20">
        <v>115</v>
      </c>
      <c r="B117" s="21" t="s">
        <v>183</v>
      </c>
      <c r="C117" s="21">
        <v>2022016106</v>
      </c>
      <c r="D117" s="21" t="s">
        <v>20</v>
      </c>
      <c r="E117" s="21" t="s">
        <v>21</v>
      </c>
      <c r="F117" s="21" t="s">
        <v>59</v>
      </c>
      <c r="G117" s="23">
        <v>45839</v>
      </c>
      <c r="H117" s="24" t="str">
        <f>VLOOKUP(F117,'表1.校区竞赛认定目录（2025年）'!B:C,2,0)</f>
        <v>二类</v>
      </c>
      <c r="I117" s="21" t="s">
        <v>30</v>
      </c>
      <c r="J117" s="21" t="s">
        <v>31</v>
      </c>
      <c r="K117" s="21" t="s">
        <v>25</v>
      </c>
      <c r="L117" s="26" t="str">
        <f t="shared" si="6"/>
        <v>（不含特）</v>
      </c>
      <c r="M117" s="26" t="str">
        <f t="shared" si="7"/>
        <v>二类国家级三等奖（不含特）</v>
      </c>
      <c r="N117" s="24">
        <f>VLOOKUP(M117,表2.获奖金额及对应奖项!A:D,4,0)</f>
        <v>1500</v>
      </c>
      <c r="O117" s="21" t="s">
        <v>39</v>
      </c>
      <c r="P117" s="27">
        <v>1</v>
      </c>
      <c r="Q117" s="24">
        <f t="shared" si="5"/>
        <v>1500</v>
      </c>
      <c r="R117" s="24" t="str">
        <f>IF(COUNT(FIND({1,2,3,4,5,6,7,8,9,0},Q117))&gt;0,"","仅证书")</f>
        <v/>
      </c>
    </row>
    <row r="118" s="13" customFormat="1" ht="23.45" customHeight="1" spans="1:18">
      <c r="A118" s="20">
        <v>116</v>
      </c>
      <c r="B118" s="21" t="s">
        <v>184</v>
      </c>
      <c r="C118" s="21">
        <v>2022015793</v>
      </c>
      <c r="D118" s="21" t="s">
        <v>20</v>
      </c>
      <c r="E118" s="21" t="s">
        <v>21</v>
      </c>
      <c r="F118" s="21" t="s">
        <v>185</v>
      </c>
      <c r="G118" s="23">
        <v>45597</v>
      </c>
      <c r="H118" s="24" t="str">
        <f>VLOOKUP(F118,'表1.校区竞赛认定目录（2025年）'!B:C,2,0)</f>
        <v>二类</v>
      </c>
      <c r="I118" s="21" t="s">
        <v>30</v>
      </c>
      <c r="J118" s="21" t="s">
        <v>24</v>
      </c>
      <c r="K118" s="21" t="s">
        <v>25</v>
      </c>
      <c r="L118" s="26" t="str">
        <f t="shared" si="6"/>
        <v>（不含特）</v>
      </c>
      <c r="M118" s="26" t="str">
        <f t="shared" si="7"/>
        <v>二类国家级二等奖（不含特）</v>
      </c>
      <c r="N118" s="24">
        <f>VLOOKUP(M118,表2.获奖金额及对应奖项!A:D,4,0)</f>
        <v>2000</v>
      </c>
      <c r="O118" s="21" t="s">
        <v>39</v>
      </c>
      <c r="P118" s="27">
        <v>0.9</v>
      </c>
      <c r="Q118" s="24">
        <f t="shared" si="5"/>
        <v>1800</v>
      </c>
      <c r="R118" s="24" t="str">
        <f>IF(COUNT(FIND({1,2,3,4,5,6,7,8,9,0},Q118))&gt;0,"","仅证书")</f>
        <v/>
      </c>
    </row>
    <row r="119" s="13" customFormat="1" ht="23.45" customHeight="1" spans="1:18">
      <c r="A119" s="20">
        <v>117</v>
      </c>
      <c r="B119" s="21" t="s">
        <v>186</v>
      </c>
      <c r="C119" s="21">
        <v>2023016086</v>
      </c>
      <c r="D119" s="21" t="s">
        <v>20</v>
      </c>
      <c r="E119" s="21" t="s">
        <v>21</v>
      </c>
      <c r="F119" s="21" t="s">
        <v>57</v>
      </c>
      <c r="G119" s="23">
        <v>45895</v>
      </c>
      <c r="H119" s="24" t="str">
        <f>VLOOKUP(F119,'表1.校区竞赛认定目录（2025年）'!B:C,2,0)</f>
        <v>二类</v>
      </c>
      <c r="I119" s="21" t="s">
        <v>30</v>
      </c>
      <c r="J119" s="21" t="s">
        <v>31</v>
      </c>
      <c r="K119" s="21" t="s">
        <v>25</v>
      </c>
      <c r="L119" s="26" t="str">
        <f t="shared" si="6"/>
        <v>（不含特）</v>
      </c>
      <c r="M119" s="26" t="str">
        <f t="shared" si="7"/>
        <v>二类国家级三等奖（不含特）</v>
      </c>
      <c r="N119" s="24">
        <f>VLOOKUP(M119,表2.获奖金额及对应奖项!A:D,4,0)</f>
        <v>1500</v>
      </c>
      <c r="O119" s="21" t="s">
        <v>39</v>
      </c>
      <c r="P119" s="27">
        <v>1</v>
      </c>
      <c r="Q119" s="24">
        <f t="shared" si="5"/>
        <v>1500</v>
      </c>
      <c r="R119" s="24" t="str">
        <f>IF(COUNT(FIND({1,2,3,4,5,6,7,8,9,0},Q119))&gt;0,"","仅证书")</f>
        <v/>
      </c>
    </row>
    <row r="120" s="13" customFormat="1" ht="23.45" customHeight="1" spans="1:18">
      <c r="A120" s="20">
        <v>118</v>
      </c>
      <c r="B120" s="21" t="s">
        <v>187</v>
      </c>
      <c r="C120" s="21">
        <v>2022016078</v>
      </c>
      <c r="D120" s="21" t="s">
        <v>20</v>
      </c>
      <c r="E120" s="21" t="s">
        <v>21</v>
      </c>
      <c r="F120" s="21" t="s">
        <v>57</v>
      </c>
      <c r="G120" s="23">
        <v>45895</v>
      </c>
      <c r="H120" s="24" t="str">
        <f>VLOOKUP(F120,'表1.校区竞赛认定目录（2025年）'!B:C,2,0)</f>
        <v>二类</v>
      </c>
      <c r="I120" s="21" t="s">
        <v>30</v>
      </c>
      <c r="J120" s="21" t="s">
        <v>35</v>
      </c>
      <c r="K120" s="21" t="s">
        <v>25</v>
      </c>
      <c r="L120" s="26" t="str">
        <f t="shared" si="6"/>
        <v>（不含特）</v>
      </c>
      <c r="M120" s="26" t="str">
        <f t="shared" si="7"/>
        <v>二类国家级一等奖（不含特）</v>
      </c>
      <c r="N120" s="24">
        <f>VLOOKUP(M120,表2.获奖金额及对应奖项!A:D,4,0)</f>
        <v>3000</v>
      </c>
      <c r="O120" s="21" t="s">
        <v>26</v>
      </c>
      <c r="P120" s="27">
        <v>1</v>
      </c>
      <c r="Q120" s="24">
        <f t="shared" si="5"/>
        <v>3000</v>
      </c>
      <c r="R120" s="24" t="str">
        <f>IF(COUNT(FIND({1,2,3,4,5,6,7,8,9,0},Q120))&gt;0,"","仅证书")</f>
        <v/>
      </c>
    </row>
    <row r="121" s="13" customFormat="1" ht="23.45" customHeight="1" spans="1:18">
      <c r="A121" s="20">
        <v>119</v>
      </c>
      <c r="B121" s="21" t="s">
        <v>188</v>
      </c>
      <c r="C121" s="21">
        <v>2022016165</v>
      </c>
      <c r="D121" s="21" t="s">
        <v>20</v>
      </c>
      <c r="E121" s="21" t="s">
        <v>21</v>
      </c>
      <c r="F121" s="21" t="s">
        <v>112</v>
      </c>
      <c r="G121" s="23">
        <v>45839</v>
      </c>
      <c r="H121" s="24" t="str">
        <f>VLOOKUP(F121,'表1.校区竞赛认定目录（2025年）'!B:C,2,0)</f>
        <v>二类</v>
      </c>
      <c r="I121" s="21" t="s">
        <v>30</v>
      </c>
      <c r="J121" s="21" t="s">
        <v>31</v>
      </c>
      <c r="K121" s="21" t="s">
        <v>25</v>
      </c>
      <c r="L121" s="26" t="str">
        <f t="shared" si="6"/>
        <v>（不含特）</v>
      </c>
      <c r="M121" s="26" t="str">
        <f t="shared" si="7"/>
        <v>二类国家级三等奖（不含特）</v>
      </c>
      <c r="N121" s="24">
        <f>VLOOKUP(M121,表2.获奖金额及对应奖项!A:D,4,0)</f>
        <v>1500</v>
      </c>
      <c r="O121" s="21" t="s">
        <v>39</v>
      </c>
      <c r="P121" s="27">
        <v>1</v>
      </c>
      <c r="Q121" s="24">
        <f t="shared" si="5"/>
        <v>1500</v>
      </c>
      <c r="R121" s="24" t="str">
        <f>IF(COUNT(FIND({1,2,3,4,5,6,7,8,9,0},Q121))&gt;0,"","仅证书")</f>
        <v/>
      </c>
    </row>
    <row r="122" s="13" customFormat="1" ht="23.45" customHeight="1" spans="1:18">
      <c r="A122" s="20">
        <v>120</v>
      </c>
      <c r="B122" s="21" t="s">
        <v>189</v>
      </c>
      <c r="C122" s="21">
        <v>2022015663</v>
      </c>
      <c r="D122" s="21" t="s">
        <v>20</v>
      </c>
      <c r="E122" s="21" t="s">
        <v>21</v>
      </c>
      <c r="F122" s="21" t="s">
        <v>190</v>
      </c>
      <c r="G122" s="23">
        <v>45748</v>
      </c>
      <c r="H122" s="24" t="str">
        <f>VLOOKUP(F122,'表1.校区竞赛认定目录（2025年）'!B:C,2,0)</f>
        <v>二类</v>
      </c>
      <c r="I122" s="21" t="s">
        <v>30</v>
      </c>
      <c r="J122" s="21" t="s">
        <v>31</v>
      </c>
      <c r="K122" s="21" t="s">
        <v>25</v>
      </c>
      <c r="L122" s="26" t="str">
        <f t="shared" si="6"/>
        <v>（不含特）</v>
      </c>
      <c r="M122" s="26" t="str">
        <f t="shared" si="7"/>
        <v>二类国家级三等奖（不含特）</v>
      </c>
      <c r="N122" s="24">
        <f>VLOOKUP(M122,表2.获奖金额及对应奖项!A:D,4,0)</f>
        <v>1500</v>
      </c>
      <c r="O122" s="21" t="s">
        <v>39</v>
      </c>
      <c r="P122" s="27">
        <v>1</v>
      </c>
      <c r="Q122" s="24">
        <f t="shared" si="5"/>
        <v>1500</v>
      </c>
      <c r="R122" s="24" t="str">
        <f>IF(COUNT(FIND({1,2,3,4,5,6,7,8,9,0},Q122))&gt;0,"","仅证书")</f>
        <v/>
      </c>
    </row>
    <row r="123" s="13" customFormat="1" ht="23.45" customHeight="1" spans="1:18">
      <c r="A123" s="20">
        <v>121</v>
      </c>
      <c r="B123" s="21" t="s">
        <v>191</v>
      </c>
      <c r="C123" s="21">
        <v>2022015615</v>
      </c>
      <c r="D123" s="21" t="s">
        <v>20</v>
      </c>
      <c r="E123" s="21" t="s">
        <v>21</v>
      </c>
      <c r="F123" s="21" t="s">
        <v>57</v>
      </c>
      <c r="G123" s="23">
        <v>45895</v>
      </c>
      <c r="H123" s="24" t="str">
        <f>VLOOKUP(F123,'表1.校区竞赛认定目录（2025年）'!B:C,2,0)</f>
        <v>二类</v>
      </c>
      <c r="I123" s="21" t="s">
        <v>30</v>
      </c>
      <c r="J123" s="21" t="s">
        <v>24</v>
      </c>
      <c r="K123" s="21" t="s">
        <v>25</v>
      </c>
      <c r="L123" s="26" t="str">
        <f t="shared" si="6"/>
        <v>（不含特）</v>
      </c>
      <c r="M123" s="26" t="str">
        <f t="shared" si="7"/>
        <v>二类国家级二等奖（不含特）</v>
      </c>
      <c r="N123" s="24">
        <f>VLOOKUP(M123,表2.获奖金额及对应奖项!A:D,4,0)</f>
        <v>2000</v>
      </c>
      <c r="O123" s="21" t="s">
        <v>26</v>
      </c>
      <c r="P123" s="27">
        <v>1</v>
      </c>
      <c r="Q123" s="24">
        <f t="shared" si="5"/>
        <v>2000</v>
      </c>
      <c r="R123" s="24" t="str">
        <f>IF(COUNT(FIND({1,2,3,4,5,6,7,8,9,0},Q123))&gt;0,"","仅证书")</f>
        <v/>
      </c>
    </row>
    <row r="124" s="13" customFormat="1" ht="23.45" customHeight="1" spans="1:18">
      <c r="A124" s="20">
        <v>122</v>
      </c>
      <c r="B124" s="21" t="s">
        <v>192</v>
      </c>
      <c r="C124" s="21">
        <v>2022016025</v>
      </c>
      <c r="D124" s="21" t="s">
        <v>20</v>
      </c>
      <c r="E124" s="21" t="s">
        <v>21</v>
      </c>
      <c r="F124" s="21" t="s">
        <v>142</v>
      </c>
      <c r="G124" s="23">
        <v>45778</v>
      </c>
      <c r="H124" s="24" t="str">
        <f>VLOOKUP(F124,'表1.校区竞赛认定目录（2025年）'!B:C,2,0)</f>
        <v>二类</v>
      </c>
      <c r="I124" s="21" t="s">
        <v>23</v>
      </c>
      <c r="J124" s="21" t="s">
        <v>24</v>
      </c>
      <c r="K124" s="21" t="s">
        <v>25</v>
      </c>
      <c r="L124" s="26" t="str">
        <f t="shared" si="6"/>
        <v>（不含特）</v>
      </c>
      <c r="M124" s="26" t="str">
        <f t="shared" si="7"/>
        <v>二类省部级二等奖（不含特）</v>
      </c>
      <c r="N124" s="24">
        <f>VLOOKUP(M124,表2.获奖金额及对应奖项!A:D,4,0)</f>
        <v>800</v>
      </c>
      <c r="O124" s="21" t="s">
        <v>26</v>
      </c>
      <c r="P124" s="27">
        <v>1</v>
      </c>
      <c r="Q124" s="24">
        <f t="shared" si="5"/>
        <v>800</v>
      </c>
      <c r="R124" s="24" t="str">
        <f>IF(COUNT(FIND({1,2,3,4,5,6,7,8,9,0},Q124))&gt;0,"","仅证书")</f>
        <v/>
      </c>
    </row>
    <row r="125" s="13" customFormat="1" ht="23.45" customHeight="1" spans="1:18">
      <c r="A125" s="20">
        <v>123</v>
      </c>
      <c r="B125" s="21" t="s">
        <v>193</v>
      </c>
      <c r="C125" s="21">
        <v>2024016415</v>
      </c>
      <c r="D125" s="21" t="s">
        <v>20</v>
      </c>
      <c r="E125" s="21" t="s">
        <v>21</v>
      </c>
      <c r="F125" s="21" t="s">
        <v>59</v>
      </c>
      <c r="G125" s="23">
        <v>45839</v>
      </c>
      <c r="H125" s="24" t="str">
        <f>VLOOKUP(F125,'表1.校区竞赛认定目录（2025年）'!B:C,2,0)</f>
        <v>二类</v>
      </c>
      <c r="I125" s="21" t="s">
        <v>30</v>
      </c>
      <c r="J125" s="21" t="s">
        <v>31</v>
      </c>
      <c r="K125" s="21" t="s">
        <v>25</v>
      </c>
      <c r="L125" s="26" t="str">
        <f t="shared" si="6"/>
        <v>（不含特）</v>
      </c>
      <c r="M125" s="26" t="str">
        <f t="shared" si="7"/>
        <v>二类国家级三等奖（不含特）</v>
      </c>
      <c r="N125" s="24">
        <f>VLOOKUP(M125,表2.获奖金额及对应奖项!A:D,4,0)</f>
        <v>1500</v>
      </c>
      <c r="O125" s="21" t="s">
        <v>26</v>
      </c>
      <c r="P125" s="27">
        <v>1</v>
      </c>
      <c r="Q125" s="24">
        <f t="shared" si="5"/>
        <v>1500</v>
      </c>
      <c r="R125" s="24" t="str">
        <f>IF(COUNT(FIND({1,2,3,4,5,6,7,8,9,0},Q125))&gt;0,"","仅证书")</f>
        <v/>
      </c>
    </row>
    <row r="126" s="13" customFormat="1" ht="23.45" customHeight="1" spans="1:18">
      <c r="A126" s="20">
        <v>124</v>
      </c>
      <c r="B126" s="21" t="s">
        <v>194</v>
      </c>
      <c r="C126" s="21">
        <v>2022016039</v>
      </c>
      <c r="D126" s="21" t="s">
        <v>20</v>
      </c>
      <c r="E126" s="21" t="s">
        <v>21</v>
      </c>
      <c r="F126" s="21" t="s">
        <v>65</v>
      </c>
      <c r="G126" s="23">
        <v>45870</v>
      </c>
      <c r="H126" s="24" t="str">
        <f>VLOOKUP(F126,'表1.校区竞赛认定目录（2025年）'!B:C,2,0)</f>
        <v>二类</v>
      </c>
      <c r="I126" s="21" t="s">
        <v>30</v>
      </c>
      <c r="J126" s="21" t="s">
        <v>24</v>
      </c>
      <c r="K126" s="21" t="s">
        <v>25</v>
      </c>
      <c r="L126" s="26" t="str">
        <f t="shared" si="6"/>
        <v>（不含特）</v>
      </c>
      <c r="M126" s="26" t="str">
        <f t="shared" si="7"/>
        <v>二类国家级二等奖（不含特）</v>
      </c>
      <c r="N126" s="24">
        <f>VLOOKUP(M126,表2.获奖金额及对应奖项!A:D,4,0)</f>
        <v>2000</v>
      </c>
      <c r="O126" s="21" t="s">
        <v>26</v>
      </c>
      <c r="P126" s="27">
        <v>1</v>
      </c>
      <c r="Q126" s="24">
        <f t="shared" si="5"/>
        <v>2000</v>
      </c>
      <c r="R126" s="24" t="str">
        <f>IF(COUNT(FIND({1,2,3,4,5,6,7,8,9,0},Q126))&gt;0,"","仅证书")</f>
        <v/>
      </c>
    </row>
    <row r="127" s="13" customFormat="1" ht="23.45" customHeight="1" spans="1:18">
      <c r="A127" s="20">
        <v>125</v>
      </c>
      <c r="B127" s="21" t="s">
        <v>195</v>
      </c>
      <c r="C127" s="21">
        <v>2023016231</v>
      </c>
      <c r="D127" s="21" t="s">
        <v>20</v>
      </c>
      <c r="E127" s="21" t="s">
        <v>21</v>
      </c>
      <c r="F127" s="21" t="s">
        <v>196</v>
      </c>
      <c r="G127" s="23">
        <v>45717</v>
      </c>
      <c r="H127" s="24" t="str">
        <f>VLOOKUP(F127,'表1.校区竞赛认定目录（2025年）'!B:C,2,0)</f>
        <v>二类</v>
      </c>
      <c r="I127" s="21" t="s">
        <v>30</v>
      </c>
      <c r="J127" s="21" t="s">
        <v>24</v>
      </c>
      <c r="K127" s="21" t="s">
        <v>25</v>
      </c>
      <c r="L127" s="26" t="str">
        <f t="shared" si="6"/>
        <v>（不含特）</v>
      </c>
      <c r="M127" s="26" t="str">
        <f t="shared" si="7"/>
        <v>二类国家级二等奖（不含特）</v>
      </c>
      <c r="N127" s="24">
        <f>VLOOKUP(M127,表2.获奖金额及对应奖项!A:D,4,0)</f>
        <v>2000</v>
      </c>
      <c r="O127" s="21" t="s">
        <v>39</v>
      </c>
      <c r="P127" s="27">
        <v>0.9</v>
      </c>
      <c r="Q127" s="24">
        <f t="shared" si="5"/>
        <v>1800</v>
      </c>
      <c r="R127" s="24" t="str">
        <f>IF(COUNT(FIND({1,2,3,4,5,6,7,8,9,0},Q127))&gt;0,"","仅证书")</f>
        <v/>
      </c>
    </row>
    <row r="128" s="13" customFormat="1" ht="23.45" customHeight="1" spans="1:18">
      <c r="A128" s="20">
        <v>126</v>
      </c>
      <c r="B128" s="21" t="s">
        <v>197</v>
      </c>
      <c r="C128" s="21">
        <v>2022016208</v>
      </c>
      <c r="D128" s="21" t="s">
        <v>20</v>
      </c>
      <c r="E128" s="21" t="s">
        <v>21</v>
      </c>
      <c r="F128" s="21" t="s">
        <v>57</v>
      </c>
      <c r="G128" s="23">
        <v>45895</v>
      </c>
      <c r="H128" s="24" t="str">
        <f>VLOOKUP(F128,'表1.校区竞赛认定目录（2025年）'!B:C,2,0)</f>
        <v>二类</v>
      </c>
      <c r="I128" s="21" t="s">
        <v>30</v>
      </c>
      <c r="J128" s="21" t="s">
        <v>31</v>
      </c>
      <c r="K128" s="21" t="s">
        <v>25</v>
      </c>
      <c r="L128" s="26" t="str">
        <f t="shared" si="6"/>
        <v>（不含特）</v>
      </c>
      <c r="M128" s="26" t="str">
        <f t="shared" si="7"/>
        <v>二类国家级三等奖（不含特）</v>
      </c>
      <c r="N128" s="24">
        <f>VLOOKUP(M128,表2.获奖金额及对应奖项!A:D,4,0)</f>
        <v>1500</v>
      </c>
      <c r="O128" s="21" t="s">
        <v>39</v>
      </c>
      <c r="P128" s="27">
        <v>0.6</v>
      </c>
      <c r="Q128" s="24">
        <f t="shared" si="5"/>
        <v>900</v>
      </c>
      <c r="R128" s="24" t="str">
        <f>IF(COUNT(FIND({1,2,3,4,5,6,7,8,9,0},Q128))&gt;0,"","仅证书")</f>
        <v/>
      </c>
    </row>
    <row r="129" s="13" customFormat="1" ht="23.45" customHeight="1" spans="1:18">
      <c r="A129" s="20">
        <v>127</v>
      </c>
      <c r="B129" s="21" t="s">
        <v>198</v>
      </c>
      <c r="C129" s="21">
        <v>2022016198</v>
      </c>
      <c r="D129" s="21" t="s">
        <v>20</v>
      </c>
      <c r="E129" s="21" t="s">
        <v>21</v>
      </c>
      <c r="F129" s="21" t="s">
        <v>199</v>
      </c>
      <c r="G129" s="23">
        <v>45778</v>
      </c>
      <c r="H129" s="24" t="str">
        <f>VLOOKUP(F129,'表1.校区竞赛认定目录（2025年）'!B:C,2,0)</f>
        <v>二类</v>
      </c>
      <c r="I129" s="21" t="s">
        <v>23</v>
      </c>
      <c r="J129" s="21" t="s">
        <v>24</v>
      </c>
      <c r="K129" s="21" t="s">
        <v>25</v>
      </c>
      <c r="L129" s="26" t="str">
        <f t="shared" si="6"/>
        <v>（不含特）</v>
      </c>
      <c r="M129" s="26" t="str">
        <f t="shared" si="7"/>
        <v>二类省部级二等奖（不含特）</v>
      </c>
      <c r="N129" s="24">
        <f>VLOOKUP(M129,表2.获奖金额及对应奖项!A:D,4,0)</f>
        <v>800</v>
      </c>
      <c r="O129" s="21" t="s">
        <v>39</v>
      </c>
      <c r="P129" s="29">
        <v>0.125</v>
      </c>
      <c r="Q129" s="24">
        <f t="shared" si="5"/>
        <v>100</v>
      </c>
      <c r="R129" s="24" t="str">
        <f>IF(COUNT(FIND({1,2,3,4,5,6,7,8,9,0},Q129))&gt;0,"","仅证书")</f>
        <v/>
      </c>
    </row>
    <row r="130" s="13" customFormat="1" ht="23.45" customHeight="1" spans="1:18">
      <c r="A130" s="20">
        <v>128</v>
      </c>
      <c r="B130" s="21" t="s">
        <v>200</v>
      </c>
      <c r="C130" s="21">
        <v>2022015606</v>
      </c>
      <c r="D130" s="21" t="s">
        <v>20</v>
      </c>
      <c r="E130" s="21" t="s">
        <v>21</v>
      </c>
      <c r="F130" s="21" t="s">
        <v>201</v>
      </c>
      <c r="G130" s="23">
        <v>45778</v>
      </c>
      <c r="H130" s="24" t="e">
        <f>VLOOKUP(F130,'表1.校区竞赛认定目录（2025年）'!B:C,2,0)</f>
        <v>#N/A</v>
      </c>
      <c r="I130" s="21" t="s">
        <v>30</v>
      </c>
      <c r="J130" s="21" t="s">
        <v>31</v>
      </c>
      <c r="K130" s="21" t="s">
        <v>32</v>
      </c>
      <c r="L130" s="26" t="str">
        <f t="shared" si="6"/>
        <v>（含特）</v>
      </c>
      <c r="M130" s="26" t="e">
        <f t="shared" si="7"/>
        <v>#N/A</v>
      </c>
      <c r="N130" s="24" t="e">
        <f>VLOOKUP(M130,表2.获奖金额及对应奖项!A:D,4,0)</f>
        <v>#N/A</v>
      </c>
      <c r="O130" s="21" t="s">
        <v>39</v>
      </c>
      <c r="P130" s="27">
        <v>0.2</v>
      </c>
      <c r="Q130" s="24" t="e">
        <f t="shared" si="5"/>
        <v>#N/A</v>
      </c>
      <c r="R130" s="24" t="str">
        <f>IF(COUNT(FIND({1,2,3,4,5,6,7,8,9,0},Q130))&gt;0,"","仅证书")</f>
        <v>仅证书</v>
      </c>
    </row>
    <row r="131" s="13" customFormat="1" ht="23.45" customHeight="1" spans="1:18">
      <c r="A131" s="20">
        <v>129</v>
      </c>
      <c r="B131" s="21" t="s">
        <v>202</v>
      </c>
      <c r="C131" s="21">
        <v>2022015083</v>
      </c>
      <c r="D131" s="21" t="s">
        <v>20</v>
      </c>
      <c r="E131" s="21" t="s">
        <v>21</v>
      </c>
      <c r="F131" s="21" t="s">
        <v>201</v>
      </c>
      <c r="G131" s="23">
        <v>45778</v>
      </c>
      <c r="H131" s="24" t="e">
        <f>VLOOKUP(F131,'表1.校区竞赛认定目录（2025年）'!B:C,2,0)</f>
        <v>#N/A</v>
      </c>
      <c r="I131" s="21" t="s">
        <v>30</v>
      </c>
      <c r="J131" s="21" t="s">
        <v>31</v>
      </c>
      <c r="K131" s="21" t="s">
        <v>32</v>
      </c>
      <c r="L131" s="26" t="str">
        <f t="shared" si="6"/>
        <v>（含特）</v>
      </c>
      <c r="M131" s="26" t="e">
        <f t="shared" si="7"/>
        <v>#N/A</v>
      </c>
      <c r="N131" s="24" t="e">
        <f>VLOOKUP(M131,表2.获奖金额及对应奖项!A:D,4,0)</f>
        <v>#N/A</v>
      </c>
      <c r="O131" s="21" t="s">
        <v>39</v>
      </c>
      <c r="P131" s="27">
        <v>0.3</v>
      </c>
      <c r="Q131" s="24" t="e">
        <f t="shared" si="5"/>
        <v>#N/A</v>
      </c>
      <c r="R131" s="24" t="str">
        <f>IF(COUNT(FIND({1,2,3,4,5,6,7,8,9,0},Q131))&gt;0,"","仅证书")</f>
        <v>仅证书</v>
      </c>
    </row>
    <row r="132" s="13" customFormat="1" ht="23.45" customHeight="1" spans="1:18">
      <c r="A132" s="20">
        <v>130</v>
      </c>
      <c r="B132" s="21" t="s">
        <v>203</v>
      </c>
      <c r="C132" s="21">
        <v>2022015613</v>
      </c>
      <c r="D132" s="21" t="s">
        <v>20</v>
      </c>
      <c r="E132" s="21" t="s">
        <v>21</v>
      </c>
      <c r="F132" s="21" t="s">
        <v>201</v>
      </c>
      <c r="G132" s="23">
        <v>45778</v>
      </c>
      <c r="H132" s="24" t="e">
        <f>VLOOKUP(F132,'表1.校区竞赛认定目录（2025年）'!B:C,2,0)</f>
        <v>#N/A</v>
      </c>
      <c r="I132" s="21" t="s">
        <v>30</v>
      </c>
      <c r="J132" s="21" t="s">
        <v>31</v>
      </c>
      <c r="K132" s="21" t="s">
        <v>32</v>
      </c>
      <c r="L132" s="26" t="str">
        <f t="shared" si="6"/>
        <v>（含特）</v>
      </c>
      <c r="M132" s="26" t="e">
        <f t="shared" si="7"/>
        <v>#N/A</v>
      </c>
      <c r="N132" s="24" t="e">
        <f>VLOOKUP(M132,表2.获奖金额及对应奖项!A:D,4,0)</f>
        <v>#N/A</v>
      </c>
      <c r="O132" s="21" t="s">
        <v>39</v>
      </c>
      <c r="P132" s="27">
        <v>0.3</v>
      </c>
      <c r="Q132" s="24" t="e">
        <f t="shared" ref="Q132:Q195" si="8">N132*P132</f>
        <v>#N/A</v>
      </c>
      <c r="R132" s="24" t="str">
        <f>IF(COUNT(FIND({1,2,3,4,5,6,7,8,9,0},Q132))&gt;0,"","仅证书")</f>
        <v>仅证书</v>
      </c>
    </row>
    <row r="133" s="13" customFormat="1" ht="23.45" customHeight="1" spans="1:18">
      <c r="A133" s="20">
        <v>131</v>
      </c>
      <c r="B133" s="21" t="s">
        <v>204</v>
      </c>
      <c r="C133" s="21">
        <v>2022015697</v>
      </c>
      <c r="D133" s="21" t="s">
        <v>20</v>
      </c>
      <c r="E133" s="21" t="s">
        <v>21</v>
      </c>
      <c r="F133" s="21" t="s">
        <v>201</v>
      </c>
      <c r="G133" s="23">
        <v>45778</v>
      </c>
      <c r="H133" s="24" t="e">
        <f>VLOOKUP(F133,'表1.校区竞赛认定目录（2025年）'!B:C,2,0)</f>
        <v>#N/A</v>
      </c>
      <c r="I133" s="21" t="s">
        <v>30</v>
      </c>
      <c r="J133" s="21" t="s">
        <v>31</v>
      </c>
      <c r="K133" s="21" t="s">
        <v>32</v>
      </c>
      <c r="L133" s="26" t="str">
        <f t="shared" si="6"/>
        <v>（含特）</v>
      </c>
      <c r="M133" s="26" t="e">
        <f t="shared" si="7"/>
        <v>#N/A</v>
      </c>
      <c r="N133" s="24" t="e">
        <f>VLOOKUP(M133,表2.获奖金额及对应奖项!A:D,4,0)</f>
        <v>#N/A</v>
      </c>
      <c r="O133" s="21" t="s">
        <v>39</v>
      </c>
      <c r="P133" s="27">
        <v>1</v>
      </c>
      <c r="Q133" s="24" t="e">
        <f t="shared" si="8"/>
        <v>#N/A</v>
      </c>
      <c r="R133" s="24" t="str">
        <f>IF(COUNT(FIND({1,2,3,4,5,6,7,8,9,0},Q133))&gt;0,"","仅证书")</f>
        <v>仅证书</v>
      </c>
    </row>
    <row r="134" s="13" customFormat="1" ht="23.45" customHeight="1" spans="1:18">
      <c r="A134" s="20">
        <v>132</v>
      </c>
      <c r="B134" s="21" t="s">
        <v>205</v>
      </c>
      <c r="C134" s="21">
        <v>2022016206</v>
      </c>
      <c r="D134" s="21" t="s">
        <v>20</v>
      </c>
      <c r="E134" s="21" t="s">
        <v>21</v>
      </c>
      <c r="F134" s="21" t="s">
        <v>65</v>
      </c>
      <c r="G134" s="23">
        <v>45748</v>
      </c>
      <c r="H134" s="24" t="str">
        <f>VLOOKUP(F134,'表1.校区竞赛认定目录（2025年）'!B:C,2,0)</f>
        <v>二类</v>
      </c>
      <c r="I134" s="21" t="s">
        <v>30</v>
      </c>
      <c r="J134" s="21" t="s">
        <v>24</v>
      </c>
      <c r="K134" s="21" t="s">
        <v>25</v>
      </c>
      <c r="L134" s="26" t="str">
        <f t="shared" si="6"/>
        <v>（不含特）</v>
      </c>
      <c r="M134" s="26" t="str">
        <f t="shared" si="7"/>
        <v>二类国家级二等奖（不含特）</v>
      </c>
      <c r="N134" s="24">
        <f>VLOOKUP(M134,表2.获奖金额及对应奖项!A:D,4,0)</f>
        <v>2000</v>
      </c>
      <c r="O134" s="21" t="s">
        <v>26</v>
      </c>
      <c r="P134" s="27">
        <v>1</v>
      </c>
      <c r="Q134" s="24">
        <f t="shared" si="8"/>
        <v>2000</v>
      </c>
      <c r="R134" s="24" t="str">
        <f>IF(COUNT(FIND({1,2,3,4,5,6,7,8,9,0},Q134))&gt;0,"","仅证书")</f>
        <v/>
      </c>
    </row>
    <row r="135" s="13" customFormat="1" ht="23.45" customHeight="1" spans="1:18">
      <c r="A135" s="20">
        <v>133</v>
      </c>
      <c r="B135" s="21" t="s">
        <v>206</v>
      </c>
      <c r="C135" s="21">
        <v>2022016190</v>
      </c>
      <c r="D135" s="21" t="s">
        <v>20</v>
      </c>
      <c r="E135" s="21" t="s">
        <v>21</v>
      </c>
      <c r="F135" s="21" t="s">
        <v>65</v>
      </c>
      <c r="G135" s="25">
        <v>45831</v>
      </c>
      <c r="H135" s="24" t="str">
        <f>VLOOKUP(F135,'表1.校区竞赛认定目录（2025年）'!B:C,2,0)</f>
        <v>二类</v>
      </c>
      <c r="I135" s="21" t="s">
        <v>30</v>
      </c>
      <c r="J135" s="21" t="s">
        <v>24</v>
      </c>
      <c r="K135" s="21" t="s">
        <v>25</v>
      </c>
      <c r="L135" s="26" t="str">
        <f t="shared" si="6"/>
        <v>（不含特）</v>
      </c>
      <c r="M135" s="26" t="str">
        <f t="shared" si="7"/>
        <v>二类国家级二等奖（不含特）</v>
      </c>
      <c r="N135" s="24">
        <f>VLOOKUP(M135,表2.获奖金额及对应奖项!A:D,4,0)</f>
        <v>2000</v>
      </c>
      <c r="O135" s="21" t="s">
        <v>26</v>
      </c>
      <c r="P135" s="27">
        <v>1</v>
      </c>
      <c r="Q135" s="24">
        <f t="shared" si="8"/>
        <v>2000</v>
      </c>
      <c r="R135" s="24" t="str">
        <f>IF(COUNT(FIND({1,2,3,4,5,6,7,8,9,0},Q135))&gt;0,"","仅证书")</f>
        <v/>
      </c>
    </row>
    <row r="136" s="13" customFormat="1" ht="23.45" customHeight="1" spans="1:18">
      <c r="A136" s="20">
        <v>134</v>
      </c>
      <c r="B136" s="21" t="s">
        <v>207</v>
      </c>
      <c r="C136" s="21">
        <v>2024016186</v>
      </c>
      <c r="D136" s="21" t="s">
        <v>20</v>
      </c>
      <c r="E136" s="21" t="s">
        <v>21</v>
      </c>
      <c r="F136" s="21" t="s">
        <v>208</v>
      </c>
      <c r="G136" s="23">
        <v>45839</v>
      </c>
      <c r="H136" s="24" t="str">
        <f>VLOOKUP(F136,'表1.校区竞赛认定目录（2025年）'!B:C,2,0)</f>
        <v>二类</v>
      </c>
      <c r="I136" s="21" t="s">
        <v>30</v>
      </c>
      <c r="J136" s="21" t="s">
        <v>35</v>
      </c>
      <c r="K136" s="21" t="s">
        <v>25</v>
      </c>
      <c r="L136" s="26" t="str">
        <f t="shared" si="6"/>
        <v>（不含特）</v>
      </c>
      <c r="M136" s="26" t="str">
        <f t="shared" si="7"/>
        <v>二类国家级一等奖（不含特）</v>
      </c>
      <c r="N136" s="24">
        <f>VLOOKUP(M136,表2.获奖金额及对应奖项!A:D,4,0)</f>
        <v>3000</v>
      </c>
      <c r="O136" s="21" t="s">
        <v>39</v>
      </c>
      <c r="P136" s="27">
        <v>0.2</v>
      </c>
      <c r="Q136" s="24">
        <f t="shared" si="8"/>
        <v>600</v>
      </c>
      <c r="R136" s="24" t="str">
        <f>IF(COUNT(FIND({1,2,3,4,5,6,7,8,9,0},Q136))&gt;0,"","仅证书")</f>
        <v/>
      </c>
    </row>
    <row r="137" s="13" customFormat="1" ht="23.45" customHeight="1" spans="1:18">
      <c r="A137" s="20">
        <v>135</v>
      </c>
      <c r="B137" s="21" t="s">
        <v>209</v>
      </c>
      <c r="C137" s="21">
        <v>2024016143</v>
      </c>
      <c r="D137" s="21" t="s">
        <v>20</v>
      </c>
      <c r="E137" s="21" t="s">
        <v>21</v>
      </c>
      <c r="F137" s="21" t="s">
        <v>137</v>
      </c>
      <c r="G137" s="23">
        <v>45870</v>
      </c>
      <c r="H137" s="24" t="str">
        <f>VLOOKUP(F137,'表1.校区竞赛认定目录（2025年）'!B:C,2,0)</f>
        <v>二类</v>
      </c>
      <c r="I137" s="21" t="s">
        <v>23</v>
      </c>
      <c r="J137" s="21" t="s">
        <v>35</v>
      </c>
      <c r="K137" s="21" t="s">
        <v>25</v>
      </c>
      <c r="L137" s="26" t="str">
        <f t="shared" ref="L137:L200" si="9">_xlfn.IFS(K137="是","（含特）",K137="否","（不含特）")</f>
        <v>（不含特）</v>
      </c>
      <c r="M137" s="26" t="str">
        <f t="shared" ref="M137:M200" si="10">H137&amp;I137&amp;J137&amp;L137</f>
        <v>二类省部级一等奖（不含特）</v>
      </c>
      <c r="N137" s="24">
        <f>VLOOKUP(M137,表2.获奖金额及对应奖项!A:D,4,0)</f>
        <v>1000</v>
      </c>
      <c r="O137" s="21" t="s">
        <v>39</v>
      </c>
      <c r="P137" s="27">
        <v>0.25</v>
      </c>
      <c r="Q137" s="24">
        <f t="shared" si="8"/>
        <v>250</v>
      </c>
      <c r="R137" s="24" t="str">
        <f>IF(COUNT(FIND({1,2,3,4,5,6,7,8,9,0},Q137))&gt;0,"","仅证书")</f>
        <v/>
      </c>
    </row>
    <row r="138" s="13" customFormat="1" ht="23.45" customHeight="1" spans="1:18">
      <c r="A138" s="20">
        <v>136</v>
      </c>
      <c r="B138" s="21" t="s">
        <v>210</v>
      </c>
      <c r="C138" s="21">
        <v>2023015928</v>
      </c>
      <c r="D138" s="21" t="s">
        <v>20</v>
      </c>
      <c r="E138" s="21" t="s">
        <v>21</v>
      </c>
      <c r="F138" s="21" t="s">
        <v>157</v>
      </c>
      <c r="G138" s="23">
        <v>45870</v>
      </c>
      <c r="H138" s="24" t="str">
        <f>VLOOKUP(F138,'表1.校区竞赛认定目录（2025年）'!B:C,2,0)</f>
        <v>二类</v>
      </c>
      <c r="I138" s="21" t="s">
        <v>30</v>
      </c>
      <c r="J138" s="21" t="s">
        <v>31</v>
      </c>
      <c r="K138" s="21" t="s">
        <v>32</v>
      </c>
      <c r="L138" s="26" t="str">
        <f t="shared" si="9"/>
        <v>（含特）</v>
      </c>
      <c r="M138" s="26" t="str">
        <f t="shared" si="10"/>
        <v>二类国家级三等奖（含特）</v>
      </c>
      <c r="N138" s="24">
        <f>VLOOKUP(M138,表2.获奖金额及对应奖项!A:D,4,0)</f>
        <v>1000</v>
      </c>
      <c r="O138" s="21" t="s">
        <v>39</v>
      </c>
      <c r="P138" s="27">
        <v>0.34</v>
      </c>
      <c r="Q138" s="24">
        <f t="shared" si="8"/>
        <v>340</v>
      </c>
      <c r="R138" s="24" t="str">
        <f>IF(COUNT(FIND({1,2,3,4,5,6,7,8,9,0},Q138))&gt;0,"","仅证书")</f>
        <v/>
      </c>
    </row>
    <row r="139" s="13" customFormat="1" ht="23.45" customHeight="1" spans="1:18">
      <c r="A139" s="20">
        <v>137</v>
      </c>
      <c r="B139" s="21" t="s">
        <v>211</v>
      </c>
      <c r="C139" s="21">
        <v>2022016040</v>
      </c>
      <c r="D139" s="21" t="s">
        <v>20</v>
      </c>
      <c r="E139" s="21" t="s">
        <v>21</v>
      </c>
      <c r="F139" s="21" t="s">
        <v>104</v>
      </c>
      <c r="G139" s="23">
        <v>45870</v>
      </c>
      <c r="H139" s="24" t="str">
        <f>VLOOKUP(F139,'表1.校区竞赛认定目录（2025年）'!B:C,2,0)</f>
        <v>二类</v>
      </c>
      <c r="I139" s="21" t="s">
        <v>30</v>
      </c>
      <c r="J139" s="21" t="s">
        <v>24</v>
      </c>
      <c r="K139" s="21" t="s">
        <v>25</v>
      </c>
      <c r="L139" s="26" t="str">
        <f t="shared" si="9"/>
        <v>（不含特）</v>
      </c>
      <c r="M139" s="26" t="str">
        <f t="shared" si="10"/>
        <v>二类国家级二等奖（不含特）</v>
      </c>
      <c r="N139" s="24">
        <f>VLOOKUP(M139,表2.获奖金额及对应奖项!A:D,4,0)</f>
        <v>2000</v>
      </c>
      <c r="O139" s="21" t="s">
        <v>39</v>
      </c>
      <c r="P139" s="27">
        <v>1</v>
      </c>
      <c r="Q139" s="24">
        <f t="shared" si="8"/>
        <v>2000</v>
      </c>
      <c r="R139" s="24" t="str">
        <f>IF(COUNT(FIND({1,2,3,4,5,6,7,8,9,0},Q139))&gt;0,"","仅证书")</f>
        <v/>
      </c>
    </row>
    <row r="140" s="13" customFormat="1" ht="23.45" customHeight="1" spans="1:18">
      <c r="A140" s="20">
        <v>138</v>
      </c>
      <c r="B140" s="21" t="s">
        <v>212</v>
      </c>
      <c r="C140" s="21">
        <v>2022015718</v>
      </c>
      <c r="D140" s="21" t="s">
        <v>20</v>
      </c>
      <c r="E140" s="21" t="s">
        <v>21</v>
      </c>
      <c r="F140" s="21" t="s">
        <v>57</v>
      </c>
      <c r="G140" s="23">
        <v>45895</v>
      </c>
      <c r="H140" s="24" t="str">
        <f>VLOOKUP(F140,'表1.校区竞赛认定目录（2025年）'!B:C,2,0)</f>
        <v>二类</v>
      </c>
      <c r="I140" s="21" t="s">
        <v>30</v>
      </c>
      <c r="J140" s="21" t="s">
        <v>24</v>
      </c>
      <c r="K140" s="21" t="s">
        <v>25</v>
      </c>
      <c r="L140" s="26" t="str">
        <f t="shared" si="9"/>
        <v>（不含特）</v>
      </c>
      <c r="M140" s="26" t="str">
        <f t="shared" si="10"/>
        <v>二类国家级二等奖（不含特）</v>
      </c>
      <c r="N140" s="24">
        <f>VLOOKUP(M140,表2.获奖金额及对应奖项!A:D,4,0)</f>
        <v>2000</v>
      </c>
      <c r="O140" s="21" t="s">
        <v>26</v>
      </c>
      <c r="P140" s="27">
        <v>1</v>
      </c>
      <c r="Q140" s="24">
        <f t="shared" si="8"/>
        <v>2000</v>
      </c>
      <c r="R140" s="24" t="str">
        <f>IF(COUNT(FIND({1,2,3,4,5,6,7,8,9,0},Q140))&gt;0,"","仅证书")</f>
        <v/>
      </c>
    </row>
    <row r="141" s="13" customFormat="1" ht="23.45" customHeight="1" spans="1:18">
      <c r="A141" s="20">
        <v>139</v>
      </c>
      <c r="B141" s="21" t="s">
        <v>213</v>
      </c>
      <c r="C141" s="21">
        <v>2023015981</v>
      </c>
      <c r="D141" s="21" t="s">
        <v>20</v>
      </c>
      <c r="E141" s="21" t="s">
        <v>21</v>
      </c>
      <c r="F141" s="21" t="s">
        <v>208</v>
      </c>
      <c r="G141" s="23">
        <v>45778</v>
      </c>
      <c r="H141" s="24" t="str">
        <f>VLOOKUP(F141,'表1.校区竞赛认定目录（2025年）'!B:C,2,0)</f>
        <v>二类</v>
      </c>
      <c r="I141" s="21" t="s">
        <v>30</v>
      </c>
      <c r="J141" s="21" t="s">
        <v>35</v>
      </c>
      <c r="K141" s="21" t="s">
        <v>25</v>
      </c>
      <c r="L141" s="26" t="str">
        <f t="shared" si="9"/>
        <v>（不含特）</v>
      </c>
      <c r="M141" s="26" t="str">
        <f t="shared" si="10"/>
        <v>二类国家级一等奖（不含特）</v>
      </c>
      <c r="N141" s="24">
        <f>VLOOKUP(M141,表2.获奖金额及对应奖项!A:D,4,0)</f>
        <v>3000</v>
      </c>
      <c r="O141" s="21" t="s">
        <v>39</v>
      </c>
      <c r="P141" s="27">
        <v>0.5</v>
      </c>
      <c r="Q141" s="24">
        <f t="shared" si="8"/>
        <v>1500</v>
      </c>
      <c r="R141" s="24" t="str">
        <f>IF(COUNT(FIND({1,2,3,4,5,6,7,8,9,0},Q141))&gt;0,"","仅证书")</f>
        <v/>
      </c>
    </row>
    <row r="142" s="13" customFormat="1" ht="23.45" customHeight="1" spans="1:18">
      <c r="A142" s="20">
        <v>140</v>
      </c>
      <c r="B142" s="21" t="s">
        <v>214</v>
      </c>
      <c r="C142" s="21">
        <v>2022015729</v>
      </c>
      <c r="D142" s="21" t="s">
        <v>20</v>
      </c>
      <c r="E142" s="21" t="s">
        <v>21</v>
      </c>
      <c r="F142" s="21" t="s">
        <v>215</v>
      </c>
      <c r="G142" s="23">
        <v>45627</v>
      </c>
      <c r="H142" s="24" t="str">
        <f>VLOOKUP(F142,'表1.校区竞赛认定目录（2025年）'!B:C,2,0)</f>
        <v>一类</v>
      </c>
      <c r="I142" s="21" t="s">
        <v>23</v>
      </c>
      <c r="J142" s="21" t="s">
        <v>24</v>
      </c>
      <c r="K142" s="21" t="s">
        <v>25</v>
      </c>
      <c r="L142" s="26" t="str">
        <f t="shared" si="9"/>
        <v>（不含特）</v>
      </c>
      <c r="M142" s="26" t="str">
        <f t="shared" si="10"/>
        <v>一类省部级二等奖（不含特）</v>
      </c>
      <c r="N142" s="24">
        <f>VLOOKUP(M142,表2.获奖金额及对应奖项!A:D,4,0)</f>
        <v>800</v>
      </c>
      <c r="O142" s="21" t="s">
        <v>39</v>
      </c>
      <c r="P142" s="27">
        <v>0.42</v>
      </c>
      <c r="Q142" s="24">
        <f t="shared" si="8"/>
        <v>336</v>
      </c>
      <c r="R142" s="24" t="str">
        <f>IF(COUNT(FIND({1,2,3,4,5,6,7,8,9,0},Q142))&gt;0,"","仅证书")</f>
        <v/>
      </c>
    </row>
    <row r="143" s="13" customFormat="1" ht="23.45" customHeight="1" spans="1:18">
      <c r="A143" s="20">
        <v>141</v>
      </c>
      <c r="B143" s="21" t="s">
        <v>216</v>
      </c>
      <c r="C143" s="21">
        <v>2024016452</v>
      </c>
      <c r="D143" s="21" t="s">
        <v>20</v>
      </c>
      <c r="E143" s="21" t="s">
        <v>21</v>
      </c>
      <c r="F143" s="21" t="s">
        <v>217</v>
      </c>
      <c r="G143" s="23">
        <v>45777</v>
      </c>
      <c r="H143" s="24" t="str">
        <f>VLOOKUP(F143,'表1.校区竞赛认定目录（2025年）'!B:C,2,0)</f>
        <v>二类</v>
      </c>
      <c r="I143" s="21" t="s">
        <v>23</v>
      </c>
      <c r="J143" s="21" t="s">
        <v>24</v>
      </c>
      <c r="K143" s="21" t="s">
        <v>25</v>
      </c>
      <c r="L143" s="26" t="str">
        <f t="shared" si="9"/>
        <v>（不含特）</v>
      </c>
      <c r="M143" s="26" t="str">
        <f t="shared" si="10"/>
        <v>二类省部级二等奖（不含特）</v>
      </c>
      <c r="N143" s="24">
        <f>VLOOKUP(M143,表2.获奖金额及对应奖项!A:D,4,0)</f>
        <v>800</v>
      </c>
      <c r="O143" s="21" t="s">
        <v>39</v>
      </c>
      <c r="P143" s="27">
        <v>0.05</v>
      </c>
      <c r="Q143" s="24">
        <f t="shared" si="8"/>
        <v>40</v>
      </c>
      <c r="R143" s="24" t="str">
        <f>IF(COUNT(FIND({1,2,3,4,5,6,7,8,9,0},Q143))&gt;0,"","仅证书")</f>
        <v/>
      </c>
    </row>
    <row r="144" s="13" customFormat="1" ht="23.45" customHeight="1" spans="1:18">
      <c r="A144" s="20">
        <v>142</v>
      </c>
      <c r="B144" s="21" t="s">
        <v>218</v>
      </c>
      <c r="C144" s="21">
        <v>2022106068</v>
      </c>
      <c r="D144" s="21" t="s">
        <v>20</v>
      </c>
      <c r="E144" s="21" t="s">
        <v>21</v>
      </c>
      <c r="F144" s="21" t="s">
        <v>219</v>
      </c>
      <c r="G144" s="23">
        <v>45597</v>
      </c>
      <c r="H144" s="24" t="e">
        <f>VLOOKUP(F144,'表1.校区竞赛认定目录（2025年）'!B:C,2,0)</f>
        <v>#N/A</v>
      </c>
      <c r="I144" s="21" t="s">
        <v>23</v>
      </c>
      <c r="J144" s="21" t="s">
        <v>31</v>
      </c>
      <c r="K144" s="21" t="s">
        <v>25</v>
      </c>
      <c r="L144" s="26" t="str">
        <f t="shared" si="9"/>
        <v>（不含特）</v>
      </c>
      <c r="M144" s="26" t="e">
        <f t="shared" si="10"/>
        <v>#N/A</v>
      </c>
      <c r="N144" s="24" t="e">
        <f>VLOOKUP(M144,表2.获奖金额及对应奖项!A:D,4,0)</f>
        <v>#N/A</v>
      </c>
      <c r="O144" s="21" t="s">
        <v>26</v>
      </c>
      <c r="P144" s="27">
        <v>1</v>
      </c>
      <c r="Q144" s="24" t="e">
        <f t="shared" si="8"/>
        <v>#N/A</v>
      </c>
      <c r="R144" s="24" t="str">
        <f>IF(COUNT(FIND({1,2,3,4,5,6,7,8,9,0},Q144))&gt;0,"","仅证书")</f>
        <v>仅证书</v>
      </c>
    </row>
    <row r="145" s="13" customFormat="1" ht="23.45" customHeight="1" spans="1:18">
      <c r="A145" s="20">
        <v>143</v>
      </c>
      <c r="B145" s="21" t="s">
        <v>220</v>
      </c>
      <c r="C145" s="21">
        <v>2022016076</v>
      </c>
      <c r="D145" s="21" t="s">
        <v>20</v>
      </c>
      <c r="E145" s="21" t="s">
        <v>21</v>
      </c>
      <c r="F145" s="21" t="s">
        <v>57</v>
      </c>
      <c r="G145" s="23">
        <v>45895</v>
      </c>
      <c r="H145" s="24" t="str">
        <f>VLOOKUP(F145,'表1.校区竞赛认定目录（2025年）'!B:C,2,0)</f>
        <v>二类</v>
      </c>
      <c r="I145" s="21" t="s">
        <v>30</v>
      </c>
      <c r="J145" s="21" t="s">
        <v>35</v>
      </c>
      <c r="K145" s="21" t="s">
        <v>25</v>
      </c>
      <c r="L145" s="26" t="str">
        <f t="shared" si="9"/>
        <v>（不含特）</v>
      </c>
      <c r="M145" s="26" t="str">
        <f t="shared" si="10"/>
        <v>二类国家级一等奖（不含特）</v>
      </c>
      <c r="N145" s="24">
        <f>VLOOKUP(M145,表2.获奖金额及对应奖项!A:D,4,0)</f>
        <v>3000</v>
      </c>
      <c r="O145" s="21" t="s">
        <v>39</v>
      </c>
      <c r="P145" s="27">
        <v>1</v>
      </c>
      <c r="Q145" s="24">
        <f t="shared" si="8"/>
        <v>3000</v>
      </c>
      <c r="R145" s="24" t="str">
        <f>IF(COUNT(FIND({1,2,3,4,5,6,7,8,9,0},Q145))&gt;0,"","仅证书")</f>
        <v/>
      </c>
    </row>
    <row r="146" s="13" customFormat="1" ht="23.45" customHeight="1" spans="1:18">
      <c r="A146" s="20">
        <v>144</v>
      </c>
      <c r="B146" s="21" t="s">
        <v>221</v>
      </c>
      <c r="C146" s="21">
        <v>2023015821</v>
      </c>
      <c r="D146" s="21" t="s">
        <v>20</v>
      </c>
      <c r="E146" s="21" t="s">
        <v>21</v>
      </c>
      <c r="F146" s="21" t="s">
        <v>22</v>
      </c>
      <c r="G146" s="23">
        <v>45627</v>
      </c>
      <c r="H146" s="24" t="str">
        <f>VLOOKUP(F146,'表1.校区竞赛认定目录（2025年）'!B:C,2,0)</f>
        <v>二类</v>
      </c>
      <c r="I146" s="21" t="s">
        <v>23</v>
      </c>
      <c r="J146" s="21" t="s">
        <v>24</v>
      </c>
      <c r="K146" s="21" t="s">
        <v>25</v>
      </c>
      <c r="L146" s="26" t="str">
        <f t="shared" si="9"/>
        <v>（不含特）</v>
      </c>
      <c r="M146" s="26" t="str">
        <f t="shared" si="10"/>
        <v>二类省部级二等奖（不含特）</v>
      </c>
      <c r="N146" s="24">
        <f>VLOOKUP(M146,表2.获奖金额及对应奖项!A:D,4,0)</f>
        <v>800</v>
      </c>
      <c r="O146" s="21" t="s">
        <v>26</v>
      </c>
      <c r="P146" s="27">
        <v>1</v>
      </c>
      <c r="Q146" s="24">
        <f t="shared" si="8"/>
        <v>800</v>
      </c>
      <c r="R146" s="24" t="str">
        <f>IF(COUNT(FIND({1,2,3,4,5,6,7,8,9,0},Q146))&gt;0,"","仅证书")</f>
        <v/>
      </c>
    </row>
    <row r="147" s="13" customFormat="1" ht="23.45" customHeight="1" spans="1:18">
      <c r="A147" s="20">
        <v>145</v>
      </c>
      <c r="B147" s="21" t="s">
        <v>222</v>
      </c>
      <c r="C147" s="21">
        <v>2025020131</v>
      </c>
      <c r="D147" s="21" t="s">
        <v>20</v>
      </c>
      <c r="E147" s="21" t="s">
        <v>21</v>
      </c>
      <c r="F147" s="21" t="s">
        <v>215</v>
      </c>
      <c r="G147" s="23">
        <v>45566</v>
      </c>
      <c r="H147" s="24" t="str">
        <f>VLOOKUP(F147,'表1.校区竞赛认定目录（2025年）'!B:C,2,0)</f>
        <v>一类</v>
      </c>
      <c r="I147" s="21" t="s">
        <v>30</v>
      </c>
      <c r="J147" s="21" t="s">
        <v>31</v>
      </c>
      <c r="K147" s="20" t="s">
        <v>32</v>
      </c>
      <c r="L147" s="26" t="str">
        <f t="shared" si="9"/>
        <v>（含特）</v>
      </c>
      <c r="M147" s="26" t="str">
        <f t="shared" si="10"/>
        <v>一类国家级三等奖（含特）</v>
      </c>
      <c r="N147" s="24">
        <f>VLOOKUP(M147,表2.获奖金额及对应奖项!A:D,4,0)</f>
        <v>1000</v>
      </c>
      <c r="O147" s="21" t="s">
        <v>39</v>
      </c>
      <c r="P147" s="27">
        <v>1</v>
      </c>
      <c r="Q147" s="24">
        <f t="shared" si="8"/>
        <v>1000</v>
      </c>
      <c r="R147" s="24" t="str">
        <f>IF(COUNT(FIND({1,2,3,4,5,6,7,8,9,0},Q147))&gt;0,"","仅证书")</f>
        <v/>
      </c>
    </row>
    <row r="148" s="13" customFormat="1" ht="23.45" customHeight="1" spans="1:18">
      <c r="A148" s="20">
        <v>146</v>
      </c>
      <c r="B148" s="21" t="s">
        <v>223</v>
      </c>
      <c r="C148" s="21">
        <v>2023016679</v>
      </c>
      <c r="D148" s="21" t="s">
        <v>20</v>
      </c>
      <c r="E148" s="21" t="s">
        <v>21</v>
      </c>
      <c r="F148" s="21" t="s">
        <v>22</v>
      </c>
      <c r="G148" s="23">
        <v>45627</v>
      </c>
      <c r="H148" s="24" t="str">
        <f>VLOOKUP(F148,'表1.校区竞赛认定目录（2025年）'!B:C,2,0)</f>
        <v>二类</v>
      </c>
      <c r="I148" s="21" t="s">
        <v>23</v>
      </c>
      <c r="J148" s="21" t="s">
        <v>24</v>
      </c>
      <c r="K148" s="21" t="s">
        <v>25</v>
      </c>
      <c r="L148" s="26" t="str">
        <f t="shared" si="9"/>
        <v>（不含特）</v>
      </c>
      <c r="M148" s="26" t="str">
        <f t="shared" si="10"/>
        <v>二类省部级二等奖（不含特）</v>
      </c>
      <c r="N148" s="24">
        <f>VLOOKUP(M148,表2.获奖金额及对应奖项!A:D,4,0)</f>
        <v>800</v>
      </c>
      <c r="O148" s="21" t="s">
        <v>26</v>
      </c>
      <c r="P148" s="27">
        <v>1</v>
      </c>
      <c r="Q148" s="24">
        <f t="shared" si="8"/>
        <v>800</v>
      </c>
      <c r="R148" s="24" t="str">
        <f>IF(COUNT(FIND({1,2,3,4,5,6,7,8,9,0},Q148))&gt;0,"","仅证书")</f>
        <v/>
      </c>
    </row>
    <row r="149" s="13" customFormat="1" ht="23.45" customHeight="1" spans="1:18">
      <c r="A149" s="20">
        <v>147</v>
      </c>
      <c r="B149" s="21" t="s">
        <v>224</v>
      </c>
      <c r="C149" s="21">
        <v>2022015805</v>
      </c>
      <c r="D149" s="21" t="s">
        <v>20</v>
      </c>
      <c r="E149" s="21" t="s">
        <v>21</v>
      </c>
      <c r="F149" s="21" t="s">
        <v>225</v>
      </c>
      <c r="G149" s="23">
        <v>45839</v>
      </c>
      <c r="H149" s="24" t="str">
        <f>VLOOKUP(F149,'表1.校区竞赛认定目录（2025年）'!B:C,2,0)</f>
        <v>二类</v>
      </c>
      <c r="I149" s="21" t="s">
        <v>30</v>
      </c>
      <c r="J149" s="21" t="s">
        <v>31</v>
      </c>
      <c r="K149" s="21" t="s">
        <v>25</v>
      </c>
      <c r="L149" s="26" t="str">
        <f t="shared" si="9"/>
        <v>（不含特）</v>
      </c>
      <c r="M149" s="26" t="str">
        <f t="shared" si="10"/>
        <v>二类国家级三等奖（不含特）</v>
      </c>
      <c r="N149" s="24">
        <f>VLOOKUP(M149,表2.获奖金额及对应奖项!A:D,4,0)</f>
        <v>1500</v>
      </c>
      <c r="O149" s="21" t="s">
        <v>39</v>
      </c>
      <c r="P149" s="27">
        <v>1</v>
      </c>
      <c r="Q149" s="24">
        <f t="shared" si="8"/>
        <v>1500</v>
      </c>
      <c r="R149" s="24" t="str">
        <f>IF(COUNT(FIND({1,2,3,4,5,6,7,8,9,0},Q149))&gt;0,"","仅证书")</f>
        <v/>
      </c>
    </row>
    <row r="150" s="13" customFormat="1" ht="23.45" customHeight="1" spans="1:18">
      <c r="A150" s="20">
        <v>148</v>
      </c>
      <c r="B150" s="21" t="s">
        <v>226</v>
      </c>
      <c r="C150" s="21">
        <v>2022015866</v>
      </c>
      <c r="D150" s="21" t="s">
        <v>20</v>
      </c>
      <c r="E150" s="21" t="s">
        <v>21</v>
      </c>
      <c r="F150" s="21" t="s">
        <v>215</v>
      </c>
      <c r="G150" s="23">
        <v>45566</v>
      </c>
      <c r="H150" s="24" t="str">
        <f>VLOOKUP(F150,'表1.校区竞赛认定目录（2025年）'!B:C,2,0)</f>
        <v>一类</v>
      </c>
      <c r="I150" s="21" t="s">
        <v>30</v>
      </c>
      <c r="J150" s="21" t="s">
        <v>24</v>
      </c>
      <c r="K150" s="20" t="s">
        <v>32</v>
      </c>
      <c r="L150" s="26" t="str">
        <f t="shared" si="9"/>
        <v>（含特）</v>
      </c>
      <c r="M150" s="26" t="str">
        <f t="shared" si="10"/>
        <v>一类国家级二等奖（含特）</v>
      </c>
      <c r="N150" s="24">
        <f>VLOOKUP(M150,表2.获奖金额及对应奖项!A:D,4,0)</f>
        <v>2000</v>
      </c>
      <c r="O150" s="21" t="s">
        <v>39</v>
      </c>
      <c r="P150" s="27">
        <v>1</v>
      </c>
      <c r="Q150" s="24">
        <f t="shared" si="8"/>
        <v>2000</v>
      </c>
      <c r="R150" s="24" t="str">
        <f>IF(COUNT(FIND({1,2,3,4,5,6,7,8,9,0},Q150))&gt;0,"","仅证书")</f>
        <v/>
      </c>
    </row>
    <row r="151" s="13" customFormat="1" ht="23.45" customHeight="1" spans="1:18">
      <c r="A151" s="20">
        <v>149</v>
      </c>
      <c r="B151" s="21" t="s">
        <v>227</v>
      </c>
      <c r="C151" s="21">
        <v>2024016439</v>
      </c>
      <c r="D151" s="21" t="s">
        <v>20</v>
      </c>
      <c r="E151" s="21" t="s">
        <v>21</v>
      </c>
      <c r="F151" s="21" t="s">
        <v>137</v>
      </c>
      <c r="G151" s="23">
        <v>45870</v>
      </c>
      <c r="H151" s="24" t="str">
        <f>VLOOKUP(F151,'表1.校区竞赛认定目录（2025年）'!B:C,2,0)</f>
        <v>二类</v>
      </c>
      <c r="I151" s="21" t="s">
        <v>23</v>
      </c>
      <c r="J151" s="21" t="s">
        <v>35</v>
      </c>
      <c r="K151" s="21" t="s">
        <v>25</v>
      </c>
      <c r="L151" s="26" t="str">
        <f t="shared" si="9"/>
        <v>（不含特）</v>
      </c>
      <c r="M151" s="26" t="str">
        <f t="shared" si="10"/>
        <v>二类省部级一等奖（不含特）</v>
      </c>
      <c r="N151" s="24">
        <f>VLOOKUP(M151,表2.获奖金额及对应奖项!A:D,4,0)</f>
        <v>1000</v>
      </c>
      <c r="O151" s="21" t="s">
        <v>39</v>
      </c>
      <c r="P151" s="27">
        <v>0.25</v>
      </c>
      <c r="Q151" s="24">
        <f t="shared" si="8"/>
        <v>250</v>
      </c>
      <c r="R151" s="24" t="str">
        <f>IF(COUNT(FIND({1,2,3,4,5,6,7,8,9,0},Q151))&gt;0,"","仅证书")</f>
        <v/>
      </c>
    </row>
    <row r="152" s="13" customFormat="1" ht="23.45" customHeight="1" spans="1:18">
      <c r="A152" s="20">
        <v>150</v>
      </c>
      <c r="B152" s="21" t="s">
        <v>228</v>
      </c>
      <c r="C152" s="21">
        <v>2024016478</v>
      </c>
      <c r="D152" s="21" t="s">
        <v>20</v>
      </c>
      <c r="E152" s="21" t="s">
        <v>21</v>
      </c>
      <c r="F152" s="21" t="s">
        <v>137</v>
      </c>
      <c r="G152" s="23">
        <v>45870</v>
      </c>
      <c r="H152" s="24" t="str">
        <f>VLOOKUP(F152,'表1.校区竞赛认定目录（2025年）'!B:C,2,0)</f>
        <v>二类</v>
      </c>
      <c r="I152" s="21" t="s">
        <v>23</v>
      </c>
      <c r="J152" s="21" t="s">
        <v>35</v>
      </c>
      <c r="K152" s="21" t="s">
        <v>25</v>
      </c>
      <c r="L152" s="26" t="str">
        <f t="shared" si="9"/>
        <v>（不含特）</v>
      </c>
      <c r="M152" s="26" t="str">
        <f t="shared" si="10"/>
        <v>二类省部级一等奖（不含特）</v>
      </c>
      <c r="N152" s="24">
        <f>VLOOKUP(M152,表2.获奖金额及对应奖项!A:D,4,0)</f>
        <v>1000</v>
      </c>
      <c r="O152" s="21" t="s">
        <v>39</v>
      </c>
      <c r="P152" s="27">
        <v>0.25</v>
      </c>
      <c r="Q152" s="24">
        <f t="shared" si="8"/>
        <v>250</v>
      </c>
      <c r="R152" s="24" t="str">
        <f>IF(COUNT(FIND({1,2,3,4,5,6,7,8,9,0},Q152))&gt;0,"","仅证书")</f>
        <v/>
      </c>
    </row>
    <row r="153" s="13" customFormat="1" ht="23.45" customHeight="1" spans="1:18">
      <c r="A153" s="20">
        <v>151</v>
      </c>
      <c r="B153" s="21" t="s">
        <v>229</v>
      </c>
      <c r="C153" s="21">
        <v>2024016639</v>
      </c>
      <c r="D153" s="21" t="s">
        <v>20</v>
      </c>
      <c r="E153" s="21" t="s">
        <v>21</v>
      </c>
      <c r="F153" s="21" t="s">
        <v>57</v>
      </c>
      <c r="G153" s="23">
        <v>45863</v>
      </c>
      <c r="H153" s="24" t="str">
        <f>VLOOKUP(F153,'表1.校区竞赛认定目录（2025年）'!B:C,2,0)</f>
        <v>二类</v>
      </c>
      <c r="I153" s="21" t="s">
        <v>30</v>
      </c>
      <c r="J153" s="21" t="s">
        <v>31</v>
      </c>
      <c r="K153" s="21" t="s">
        <v>25</v>
      </c>
      <c r="L153" s="26" t="str">
        <f t="shared" si="9"/>
        <v>（不含特）</v>
      </c>
      <c r="M153" s="26" t="str">
        <f t="shared" si="10"/>
        <v>二类国家级三等奖（不含特）</v>
      </c>
      <c r="N153" s="24">
        <f>VLOOKUP(M153,表2.获奖金额及对应奖项!A:D,4,0)</f>
        <v>1500</v>
      </c>
      <c r="O153" s="21" t="s">
        <v>39</v>
      </c>
      <c r="P153" s="27">
        <v>0.13</v>
      </c>
      <c r="Q153" s="24">
        <f t="shared" si="8"/>
        <v>195</v>
      </c>
      <c r="R153" s="24" t="str">
        <f>IF(COUNT(FIND({1,2,3,4,5,6,7,8,9,0},Q153))&gt;0,"","仅证书")</f>
        <v/>
      </c>
    </row>
    <row r="154" s="13" customFormat="1" ht="23.45" customHeight="1" spans="1:18">
      <c r="A154" s="20">
        <v>152</v>
      </c>
      <c r="B154" s="21" t="s">
        <v>230</v>
      </c>
      <c r="C154" s="21">
        <v>2023015917</v>
      </c>
      <c r="D154" s="21" t="s">
        <v>20</v>
      </c>
      <c r="E154" s="21" t="s">
        <v>21</v>
      </c>
      <c r="F154" s="21" t="s">
        <v>22</v>
      </c>
      <c r="G154" s="23">
        <v>45627</v>
      </c>
      <c r="H154" s="24" t="str">
        <f>VLOOKUP(F154,'表1.校区竞赛认定目录（2025年）'!B:C,2,0)</f>
        <v>二类</v>
      </c>
      <c r="I154" s="21" t="s">
        <v>23</v>
      </c>
      <c r="J154" s="21" t="s">
        <v>24</v>
      </c>
      <c r="K154" s="21" t="s">
        <v>25</v>
      </c>
      <c r="L154" s="26" t="str">
        <f t="shared" si="9"/>
        <v>（不含特）</v>
      </c>
      <c r="M154" s="26" t="str">
        <f t="shared" si="10"/>
        <v>二类省部级二等奖（不含特）</v>
      </c>
      <c r="N154" s="24">
        <f>VLOOKUP(M154,表2.获奖金额及对应奖项!A:D,4,0)</f>
        <v>800</v>
      </c>
      <c r="O154" s="21" t="s">
        <v>26</v>
      </c>
      <c r="P154" s="27">
        <v>1</v>
      </c>
      <c r="Q154" s="24">
        <f t="shared" si="8"/>
        <v>800</v>
      </c>
      <c r="R154" s="24" t="str">
        <f>IF(COUNT(FIND({1,2,3,4,5,6,7,8,9,0},Q154))&gt;0,"","仅证书")</f>
        <v/>
      </c>
    </row>
    <row r="155" s="13" customFormat="1" ht="23.45" customHeight="1" spans="1:18">
      <c r="A155" s="20">
        <v>153</v>
      </c>
      <c r="B155" s="21" t="s">
        <v>231</v>
      </c>
      <c r="C155" s="21">
        <v>2024016505</v>
      </c>
      <c r="D155" s="21" t="s">
        <v>20</v>
      </c>
      <c r="E155" s="21" t="s">
        <v>21</v>
      </c>
      <c r="F155" s="21" t="s">
        <v>137</v>
      </c>
      <c r="G155" s="23">
        <v>45870</v>
      </c>
      <c r="H155" s="24" t="str">
        <f>VLOOKUP(F155,'表1.校区竞赛认定目录（2025年）'!B:C,2,0)</f>
        <v>二类</v>
      </c>
      <c r="I155" s="21" t="s">
        <v>23</v>
      </c>
      <c r="J155" s="21" t="s">
        <v>35</v>
      </c>
      <c r="K155" s="21" t="s">
        <v>25</v>
      </c>
      <c r="L155" s="26" t="str">
        <f t="shared" si="9"/>
        <v>（不含特）</v>
      </c>
      <c r="M155" s="26" t="str">
        <f t="shared" si="10"/>
        <v>二类省部级一等奖（不含特）</v>
      </c>
      <c r="N155" s="24">
        <f>VLOOKUP(M155,表2.获奖金额及对应奖项!A:D,4,0)</f>
        <v>1000</v>
      </c>
      <c r="O155" s="21" t="s">
        <v>39</v>
      </c>
      <c r="P155" s="27">
        <v>0.25</v>
      </c>
      <c r="Q155" s="24">
        <f t="shared" si="8"/>
        <v>250</v>
      </c>
      <c r="R155" s="24" t="str">
        <f>IF(COUNT(FIND({1,2,3,4,5,6,7,8,9,0},Q155))&gt;0,"","仅证书")</f>
        <v/>
      </c>
    </row>
    <row r="156" s="13" customFormat="1" ht="23.45" customHeight="1" spans="1:18">
      <c r="A156" s="20">
        <v>154</v>
      </c>
      <c r="B156" s="21" t="s">
        <v>232</v>
      </c>
      <c r="C156" s="21">
        <v>202201572</v>
      </c>
      <c r="D156" s="21" t="s">
        <v>20</v>
      </c>
      <c r="E156" s="21" t="s">
        <v>21</v>
      </c>
      <c r="F156" s="21" t="s">
        <v>57</v>
      </c>
      <c r="G156" s="23">
        <v>45895</v>
      </c>
      <c r="H156" s="24" t="str">
        <f>VLOOKUP(F156,'表1.校区竞赛认定目录（2025年）'!B:C,2,0)</f>
        <v>二类</v>
      </c>
      <c r="I156" s="21" t="s">
        <v>30</v>
      </c>
      <c r="J156" s="21" t="s">
        <v>31</v>
      </c>
      <c r="K156" s="21" t="s">
        <v>25</v>
      </c>
      <c r="L156" s="26" t="str">
        <f t="shared" si="9"/>
        <v>（不含特）</v>
      </c>
      <c r="M156" s="26" t="str">
        <f t="shared" si="10"/>
        <v>二类国家级三等奖（不含特）</v>
      </c>
      <c r="N156" s="24">
        <f>VLOOKUP(M156,表2.获奖金额及对应奖项!A:D,4,0)</f>
        <v>1500</v>
      </c>
      <c r="O156" s="21" t="s">
        <v>26</v>
      </c>
      <c r="P156" s="27">
        <v>1</v>
      </c>
      <c r="Q156" s="24">
        <f t="shared" si="8"/>
        <v>1500</v>
      </c>
      <c r="R156" s="24" t="str">
        <f>IF(COUNT(FIND({1,2,3,4,5,6,7,8,9,0},Q156))&gt;0,"","仅证书")</f>
        <v/>
      </c>
    </row>
    <row r="157" s="13" customFormat="1" ht="23.45" customHeight="1" spans="1:18">
      <c r="A157" s="20">
        <v>155</v>
      </c>
      <c r="B157" s="21" t="s">
        <v>233</v>
      </c>
      <c r="C157" s="21">
        <v>2022015937</v>
      </c>
      <c r="D157" s="21" t="s">
        <v>20</v>
      </c>
      <c r="E157" s="21" t="s">
        <v>21</v>
      </c>
      <c r="F157" s="21" t="s">
        <v>199</v>
      </c>
      <c r="G157" s="23">
        <v>45778</v>
      </c>
      <c r="H157" s="24" t="str">
        <f>VLOOKUP(F157,'表1.校区竞赛认定目录（2025年）'!B:C,2,0)</f>
        <v>二类</v>
      </c>
      <c r="I157" s="21" t="s">
        <v>23</v>
      </c>
      <c r="J157" s="21" t="s">
        <v>35</v>
      </c>
      <c r="K157" s="21" t="s">
        <v>32</v>
      </c>
      <c r="L157" s="26" t="str">
        <f t="shared" si="9"/>
        <v>（含特）</v>
      </c>
      <c r="M157" s="26" t="str">
        <f t="shared" si="10"/>
        <v>二类省部级一等奖（含特）</v>
      </c>
      <c r="N157" s="24">
        <f>VLOOKUP(M157,表2.获奖金额及对应奖项!A:D,4,0)</f>
        <v>800</v>
      </c>
      <c r="O157" s="21" t="s">
        <v>39</v>
      </c>
      <c r="P157" s="27">
        <v>1</v>
      </c>
      <c r="Q157" s="24">
        <f t="shared" si="8"/>
        <v>800</v>
      </c>
      <c r="R157" s="24" t="str">
        <f>IF(COUNT(FIND({1,2,3,4,5,6,7,8,9,0},Q157))&gt;0,"","仅证书")</f>
        <v/>
      </c>
    </row>
    <row r="158" s="13" customFormat="1" ht="23.45" customHeight="1" spans="1:18">
      <c r="A158" s="20">
        <v>156</v>
      </c>
      <c r="B158" s="21" t="s">
        <v>234</v>
      </c>
      <c r="C158" s="21">
        <v>2023015724</v>
      </c>
      <c r="D158" s="21" t="s">
        <v>20</v>
      </c>
      <c r="E158" s="21" t="s">
        <v>21</v>
      </c>
      <c r="F158" s="21" t="s">
        <v>22</v>
      </c>
      <c r="G158" s="23">
        <v>45627</v>
      </c>
      <c r="H158" s="24" t="str">
        <f>VLOOKUP(F158,'表1.校区竞赛认定目录（2025年）'!B:C,2,0)</f>
        <v>二类</v>
      </c>
      <c r="I158" s="21" t="s">
        <v>23</v>
      </c>
      <c r="J158" s="21" t="s">
        <v>24</v>
      </c>
      <c r="K158" s="21" t="s">
        <v>25</v>
      </c>
      <c r="L158" s="26" t="str">
        <f t="shared" si="9"/>
        <v>（不含特）</v>
      </c>
      <c r="M158" s="26" t="str">
        <f t="shared" si="10"/>
        <v>二类省部级二等奖（不含特）</v>
      </c>
      <c r="N158" s="24">
        <f>VLOOKUP(M158,表2.获奖金额及对应奖项!A:D,4,0)</f>
        <v>800</v>
      </c>
      <c r="O158" s="21" t="s">
        <v>26</v>
      </c>
      <c r="P158" s="27">
        <v>1</v>
      </c>
      <c r="Q158" s="24">
        <f t="shared" si="8"/>
        <v>800</v>
      </c>
      <c r="R158" s="24" t="str">
        <f>IF(COUNT(FIND({1,2,3,4,5,6,7,8,9,0},Q158))&gt;0,"","仅证书")</f>
        <v/>
      </c>
    </row>
    <row r="159" s="13" customFormat="1" ht="23.45" customHeight="1" spans="1:18">
      <c r="A159" s="20">
        <v>157</v>
      </c>
      <c r="B159" s="21" t="s">
        <v>235</v>
      </c>
      <c r="C159" s="21">
        <v>2022016070</v>
      </c>
      <c r="D159" s="21" t="s">
        <v>20</v>
      </c>
      <c r="E159" s="21" t="s">
        <v>21</v>
      </c>
      <c r="F159" s="21" t="s">
        <v>57</v>
      </c>
      <c r="G159" s="23">
        <v>45895</v>
      </c>
      <c r="H159" s="24" t="str">
        <f>VLOOKUP(F159,'表1.校区竞赛认定目录（2025年）'!B:C,2,0)</f>
        <v>二类</v>
      </c>
      <c r="I159" s="21" t="s">
        <v>30</v>
      </c>
      <c r="J159" s="21" t="s">
        <v>31</v>
      </c>
      <c r="K159" s="21" t="s">
        <v>25</v>
      </c>
      <c r="L159" s="26" t="str">
        <f t="shared" si="9"/>
        <v>（不含特）</v>
      </c>
      <c r="M159" s="26" t="str">
        <f t="shared" si="10"/>
        <v>二类国家级三等奖（不含特）</v>
      </c>
      <c r="N159" s="24">
        <f>VLOOKUP(M159,表2.获奖金额及对应奖项!A:D,4,0)</f>
        <v>1500</v>
      </c>
      <c r="O159" s="21" t="s">
        <v>39</v>
      </c>
      <c r="P159" s="27">
        <v>0.95</v>
      </c>
      <c r="Q159" s="24">
        <f t="shared" si="8"/>
        <v>1425</v>
      </c>
      <c r="R159" s="24" t="str">
        <f>IF(COUNT(FIND({1,2,3,4,5,6,7,8,9,0},Q159))&gt;0,"","仅证书")</f>
        <v/>
      </c>
    </row>
    <row r="160" s="13" customFormat="1" ht="23.45" customHeight="1" spans="1:18">
      <c r="A160" s="20">
        <v>158</v>
      </c>
      <c r="B160" s="21" t="s">
        <v>236</v>
      </c>
      <c r="C160" s="21">
        <v>2023016119</v>
      </c>
      <c r="D160" s="21" t="s">
        <v>20</v>
      </c>
      <c r="E160" s="21" t="s">
        <v>21</v>
      </c>
      <c r="F160" s="21" t="s">
        <v>57</v>
      </c>
      <c r="G160" s="23">
        <v>45895</v>
      </c>
      <c r="H160" s="24" t="str">
        <f>VLOOKUP(F160,'表1.校区竞赛认定目录（2025年）'!B:C,2,0)</f>
        <v>二类</v>
      </c>
      <c r="I160" s="21" t="s">
        <v>30</v>
      </c>
      <c r="J160" s="21" t="s">
        <v>31</v>
      </c>
      <c r="K160" s="21" t="s">
        <v>25</v>
      </c>
      <c r="L160" s="26" t="str">
        <f t="shared" si="9"/>
        <v>（不含特）</v>
      </c>
      <c r="M160" s="26" t="str">
        <f t="shared" si="10"/>
        <v>二类国家级三等奖（不含特）</v>
      </c>
      <c r="N160" s="24">
        <f>VLOOKUP(M160,表2.获奖金额及对应奖项!A:D,4,0)</f>
        <v>1500</v>
      </c>
      <c r="O160" s="21" t="s">
        <v>39</v>
      </c>
      <c r="P160" s="27">
        <v>1</v>
      </c>
      <c r="Q160" s="24">
        <f t="shared" si="8"/>
        <v>1500</v>
      </c>
      <c r="R160" s="24" t="str">
        <f>IF(COUNT(FIND({1,2,3,4,5,6,7,8,9,0},Q160))&gt;0,"","仅证书")</f>
        <v/>
      </c>
    </row>
    <row r="161" s="13" customFormat="1" ht="23.45" customHeight="1" spans="1:18">
      <c r="A161" s="20">
        <v>159</v>
      </c>
      <c r="B161" s="21" t="s">
        <v>237</v>
      </c>
      <c r="C161" s="21">
        <v>2022015994</v>
      </c>
      <c r="D161" s="21" t="s">
        <v>238</v>
      </c>
      <c r="E161" s="21" t="s">
        <v>21</v>
      </c>
      <c r="F161" s="21" t="s">
        <v>57</v>
      </c>
      <c r="G161" s="23">
        <v>45863</v>
      </c>
      <c r="H161" s="24" t="str">
        <f>VLOOKUP(F161,'表1.校区竞赛认定目录（2025年）'!B:C,2,0)</f>
        <v>二类</v>
      </c>
      <c r="I161" s="21" t="s">
        <v>30</v>
      </c>
      <c r="J161" s="21" t="s">
        <v>31</v>
      </c>
      <c r="K161" s="21" t="s">
        <v>25</v>
      </c>
      <c r="L161" s="26" t="str">
        <f t="shared" si="9"/>
        <v>（不含特）</v>
      </c>
      <c r="M161" s="26" t="str">
        <f t="shared" si="10"/>
        <v>二类国家级三等奖（不含特）</v>
      </c>
      <c r="N161" s="24">
        <f>VLOOKUP(M161,表2.获奖金额及对应奖项!A:D,4,0)</f>
        <v>1500</v>
      </c>
      <c r="O161" s="21" t="s">
        <v>239</v>
      </c>
      <c r="P161" s="27">
        <v>1</v>
      </c>
      <c r="Q161" s="24">
        <f t="shared" si="8"/>
        <v>1500</v>
      </c>
      <c r="R161" s="24" t="str">
        <f>IF(COUNT(FIND({1,2,3,4,5,6,7,8,9,0},Q161))&gt;0,"","仅证书")</f>
        <v/>
      </c>
    </row>
    <row r="162" s="13" customFormat="1" ht="23.45" customHeight="1" spans="1:18">
      <c r="A162" s="20">
        <v>160</v>
      </c>
      <c r="B162" s="21" t="s">
        <v>240</v>
      </c>
      <c r="C162" s="21">
        <v>2022015760</v>
      </c>
      <c r="D162" s="21" t="s">
        <v>20</v>
      </c>
      <c r="E162" s="21" t="s">
        <v>21</v>
      </c>
      <c r="F162" s="21" t="s">
        <v>157</v>
      </c>
      <c r="G162" s="23">
        <v>45870</v>
      </c>
      <c r="H162" s="24" t="str">
        <f>VLOOKUP(F162,'表1.校区竞赛认定目录（2025年）'!B:C,2,0)</f>
        <v>二类</v>
      </c>
      <c r="I162" s="21" t="s">
        <v>30</v>
      </c>
      <c r="J162" s="21" t="s">
        <v>31</v>
      </c>
      <c r="K162" s="21" t="s">
        <v>32</v>
      </c>
      <c r="L162" s="26" t="str">
        <f t="shared" si="9"/>
        <v>（含特）</v>
      </c>
      <c r="M162" s="26" t="str">
        <f t="shared" si="10"/>
        <v>二类国家级三等奖（含特）</v>
      </c>
      <c r="N162" s="24">
        <f>VLOOKUP(M162,表2.获奖金额及对应奖项!A:D,4,0)</f>
        <v>1000</v>
      </c>
      <c r="O162" s="21" t="s">
        <v>39</v>
      </c>
      <c r="P162" s="27">
        <v>1</v>
      </c>
      <c r="Q162" s="24">
        <f t="shared" si="8"/>
        <v>1000</v>
      </c>
      <c r="R162" s="24" t="str">
        <f>IF(COUNT(FIND({1,2,3,4,5,6,7,8,9,0},Q162))&gt;0,"","仅证书")</f>
        <v/>
      </c>
    </row>
    <row r="163" s="13" customFormat="1" ht="23.45" customHeight="1" spans="1:18">
      <c r="A163" s="20">
        <v>161</v>
      </c>
      <c r="B163" s="21" t="s">
        <v>241</v>
      </c>
      <c r="C163" s="21">
        <v>2022016772</v>
      </c>
      <c r="D163" s="21" t="s">
        <v>20</v>
      </c>
      <c r="E163" s="21" t="s">
        <v>21</v>
      </c>
      <c r="F163" s="21" t="s">
        <v>215</v>
      </c>
      <c r="G163" s="23">
        <v>45566</v>
      </c>
      <c r="H163" s="24" t="str">
        <f>VLOOKUP(F163,'表1.校区竞赛认定目录（2025年）'!B:C,2,0)</f>
        <v>一类</v>
      </c>
      <c r="I163" s="21" t="s">
        <v>30</v>
      </c>
      <c r="J163" s="21" t="s">
        <v>31</v>
      </c>
      <c r="K163" s="20" t="s">
        <v>32</v>
      </c>
      <c r="L163" s="26" t="str">
        <f t="shared" si="9"/>
        <v>（含特）</v>
      </c>
      <c r="M163" s="26" t="str">
        <f t="shared" si="10"/>
        <v>一类国家级三等奖（含特）</v>
      </c>
      <c r="N163" s="24">
        <f>VLOOKUP(M163,表2.获奖金额及对应奖项!A:D,4,0)</f>
        <v>1000</v>
      </c>
      <c r="O163" s="21" t="s">
        <v>39</v>
      </c>
      <c r="P163" s="29">
        <v>0.1094</v>
      </c>
      <c r="Q163" s="24">
        <f t="shared" si="8"/>
        <v>109.4</v>
      </c>
      <c r="R163" s="24" t="str">
        <f>IF(COUNT(FIND({1,2,3,4,5,6,7,8,9,0},Q163))&gt;0,"","仅证书")</f>
        <v/>
      </c>
    </row>
    <row r="164" s="13" customFormat="1" ht="23.45" customHeight="1" spans="1:18">
      <c r="A164" s="20">
        <v>162</v>
      </c>
      <c r="B164" s="21" t="s">
        <v>242</v>
      </c>
      <c r="C164" s="21">
        <v>2022016667</v>
      </c>
      <c r="D164" s="21" t="s">
        <v>20</v>
      </c>
      <c r="E164" s="21" t="s">
        <v>21</v>
      </c>
      <c r="F164" s="21" t="s">
        <v>215</v>
      </c>
      <c r="G164" s="23">
        <v>45627</v>
      </c>
      <c r="H164" s="24" t="str">
        <f>VLOOKUP(F164,'表1.校区竞赛认定目录（2025年）'!B:C,2,0)</f>
        <v>一类</v>
      </c>
      <c r="I164" s="21" t="s">
        <v>23</v>
      </c>
      <c r="J164" s="21" t="s">
        <v>24</v>
      </c>
      <c r="K164" s="21" t="s">
        <v>25</v>
      </c>
      <c r="L164" s="26" t="str">
        <f t="shared" si="9"/>
        <v>（不含特）</v>
      </c>
      <c r="M164" s="26" t="str">
        <f t="shared" si="10"/>
        <v>一类省部级二等奖（不含特）</v>
      </c>
      <c r="N164" s="24">
        <f>VLOOKUP(M164,表2.获奖金额及对应奖项!A:D,4,0)</f>
        <v>800</v>
      </c>
      <c r="O164" s="21" t="s">
        <v>39</v>
      </c>
      <c r="P164" s="27">
        <v>0.11</v>
      </c>
      <c r="Q164" s="24">
        <f t="shared" si="8"/>
        <v>88</v>
      </c>
      <c r="R164" s="24" t="str">
        <f>IF(COUNT(FIND({1,2,3,4,5,6,7,8,9,0},Q164))&gt;0,"","仅证书")</f>
        <v/>
      </c>
    </row>
    <row r="165" s="13" customFormat="1" ht="23.45" customHeight="1" spans="1:18">
      <c r="A165" s="20">
        <v>163</v>
      </c>
      <c r="B165" s="21" t="s">
        <v>243</v>
      </c>
      <c r="C165" s="21">
        <v>2023016257</v>
      </c>
      <c r="D165" s="21" t="s">
        <v>20</v>
      </c>
      <c r="E165" s="21" t="s">
        <v>21</v>
      </c>
      <c r="F165" s="21" t="s">
        <v>61</v>
      </c>
      <c r="G165" s="23">
        <v>45809</v>
      </c>
      <c r="H165" s="24" t="str">
        <f>VLOOKUP(F165,'表1.校区竞赛认定目录（2025年）'!B:C,2,0)</f>
        <v>二类</v>
      </c>
      <c r="I165" s="21" t="s">
        <v>23</v>
      </c>
      <c r="J165" s="21" t="s">
        <v>35</v>
      </c>
      <c r="K165" s="21" t="s">
        <v>25</v>
      </c>
      <c r="L165" s="26" t="str">
        <f t="shared" si="9"/>
        <v>（不含特）</v>
      </c>
      <c r="M165" s="26" t="str">
        <f t="shared" si="10"/>
        <v>二类省部级一等奖（不含特）</v>
      </c>
      <c r="N165" s="24">
        <f>VLOOKUP(M165,表2.获奖金额及对应奖项!A:D,4,0)</f>
        <v>1000</v>
      </c>
      <c r="O165" s="21" t="s">
        <v>26</v>
      </c>
      <c r="P165" s="27">
        <v>1</v>
      </c>
      <c r="Q165" s="24">
        <f t="shared" si="8"/>
        <v>1000</v>
      </c>
      <c r="R165" s="24" t="str">
        <f>IF(COUNT(FIND({1,2,3,4,5,6,7,8,9,0},Q165))&gt;0,"","仅证书")</f>
        <v/>
      </c>
    </row>
    <row r="166" s="13" customFormat="1" ht="23.45" customHeight="1" spans="1:18">
      <c r="A166" s="20">
        <v>164</v>
      </c>
      <c r="B166" s="21" t="s">
        <v>244</v>
      </c>
      <c r="C166" s="21">
        <v>2022015781</v>
      </c>
      <c r="D166" s="21" t="s">
        <v>20</v>
      </c>
      <c r="E166" s="21" t="s">
        <v>21</v>
      </c>
      <c r="F166" s="21" t="s">
        <v>57</v>
      </c>
      <c r="G166" s="23">
        <v>45895</v>
      </c>
      <c r="H166" s="24" t="str">
        <f>VLOOKUP(F166,'表1.校区竞赛认定目录（2025年）'!B:C,2,0)</f>
        <v>二类</v>
      </c>
      <c r="I166" s="21" t="s">
        <v>30</v>
      </c>
      <c r="J166" s="21" t="s">
        <v>31</v>
      </c>
      <c r="K166" s="21" t="s">
        <v>25</v>
      </c>
      <c r="L166" s="26" t="str">
        <f t="shared" si="9"/>
        <v>（不含特）</v>
      </c>
      <c r="M166" s="26" t="str">
        <f t="shared" si="10"/>
        <v>二类国家级三等奖（不含特）</v>
      </c>
      <c r="N166" s="24">
        <f>VLOOKUP(M166,表2.获奖金额及对应奖项!A:D,4,0)</f>
        <v>1500</v>
      </c>
      <c r="O166" s="21" t="s">
        <v>26</v>
      </c>
      <c r="P166" s="27">
        <v>1</v>
      </c>
      <c r="Q166" s="24">
        <f t="shared" si="8"/>
        <v>1500</v>
      </c>
      <c r="R166" s="24" t="str">
        <f>IF(COUNT(FIND({1,2,3,4,5,6,7,8,9,0},Q166))&gt;0,"","仅证书")</f>
        <v/>
      </c>
    </row>
    <row r="167" s="13" customFormat="1" ht="23.45" customHeight="1" spans="1:18">
      <c r="A167" s="20">
        <v>165</v>
      </c>
      <c r="B167" s="21" t="s">
        <v>245</v>
      </c>
      <c r="C167" s="21">
        <v>2023015774</v>
      </c>
      <c r="D167" s="21" t="s">
        <v>20</v>
      </c>
      <c r="E167" s="21" t="s">
        <v>21</v>
      </c>
      <c r="F167" s="21" t="s">
        <v>22</v>
      </c>
      <c r="G167" s="23">
        <v>45627</v>
      </c>
      <c r="H167" s="24" t="str">
        <f>VLOOKUP(F167,'表1.校区竞赛认定目录（2025年）'!B:C,2,0)</f>
        <v>二类</v>
      </c>
      <c r="I167" s="21" t="s">
        <v>23</v>
      </c>
      <c r="J167" s="21" t="s">
        <v>24</v>
      </c>
      <c r="K167" s="21" t="s">
        <v>25</v>
      </c>
      <c r="L167" s="26" t="str">
        <f t="shared" si="9"/>
        <v>（不含特）</v>
      </c>
      <c r="M167" s="26" t="str">
        <f t="shared" si="10"/>
        <v>二类省部级二等奖（不含特）</v>
      </c>
      <c r="N167" s="24">
        <f>VLOOKUP(M167,表2.获奖金额及对应奖项!A:D,4,0)</f>
        <v>800</v>
      </c>
      <c r="O167" s="21" t="s">
        <v>26</v>
      </c>
      <c r="P167" s="27">
        <v>1</v>
      </c>
      <c r="Q167" s="24">
        <f t="shared" si="8"/>
        <v>800</v>
      </c>
      <c r="R167" s="24" t="str">
        <f>IF(COUNT(FIND({1,2,3,4,5,6,7,8,9,0},Q167))&gt;0,"","仅证书")</f>
        <v/>
      </c>
    </row>
    <row r="168" s="13" customFormat="1" ht="23.45" customHeight="1" spans="1:18">
      <c r="A168" s="20">
        <v>166</v>
      </c>
      <c r="B168" s="21" t="s">
        <v>246</v>
      </c>
      <c r="C168" s="21">
        <v>2023015718</v>
      </c>
      <c r="D168" s="21" t="s">
        <v>20</v>
      </c>
      <c r="E168" s="21" t="s">
        <v>21</v>
      </c>
      <c r="F168" s="21" t="s">
        <v>63</v>
      </c>
      <c r="G168" s="23">
        <v>45870</v>
      </c>
      <c r="H168" s="24" t="str">
        <f>VLOOKUP(F168,'表1.校区竞赛认定目录（2025年）'!B:C,2,0)</f>
        <v>二类</v>
      </c>
      <c r="I168" s="21" t="s">
        <v>30</v>
      </c>
      <c r="J168" s="21" t="s">
        <v>24</v>
      </c>
      <c r="K168" s="21" t="s">
        <v>25</v>
      </c>
      <c r="L168" s="26" t="str">
        <f t="shared" si="9"/>
        <v>（不含特）</v>
      </c>
      <c r="M168" s="26" t="str">
        <f t="shared" si="10"/>
        <v>二类国家级二等奖（不含特）</v>
      </c>
      <c r="N168" s="24">
        <f>VLOOKUP(M168,表2.获奖金额及对应奖项!A:D,4,0)</f>
        <v>2000</v>
      </c>
      <c r="O168" s="21" t="s">
        <v>26</v>
      </c>
      <c r="P168" s="27">
        <v>1</v>
      </c>
      <c r="Q168" s="24">
        <f t="shared" si="8"/>
        <v>2000</v>
      </c>
      <c r="R168" s="24" t="str">
        <f>IF(COUNT(FIND({1,2,3,4,5,6,7,8,9,0},Q168))&gt;0,"","仅证书")</f>
        <v/>
      </c>
    </row>
    <row r="169" s="13" customFormat="1" ht="23.45" customHeight="1" spans="1:18">
      <c r="A169" s="20">
        <v>167</v>
      </c>
      <c r="B169" s="21" t="s">
        <v>247</v>
      </c>
      <c r="C169" s="21">
        <v>2023015798</v>
      </c>
      <c r="D169" s="21" t="s">
        <v>20</v>
      </c>
      <c r="E169" s="21" t="s">
        <v>21</v>
      </c>
      <c r="F169" s="21" t="s">
        <v>215</v>
      </c>
      <c r="G169" s="23">
        <v>45627</v>
      </c>
      <c r="H169" s="24" t="str">
        <f>VLOOKUP(F169,'表1.校区竞赛认定目录（2025年）'!B:C,2,0)</f>
        <v>一类</v>
      </c>
      <c r="I169" s="21" t="s">
        <v>23</v>
      </c>
      <c r="J169" s="21" t="s">
        <v>24</v>
      </c>
      <c r="K169" s="21" t="s">
        <v>25</v>
      </c>
      <c r="L169" s="26" t="str">
        <f t="shared" si="9"/>
        <v>（不含特）</v>
      </c>
      <c r="M169" s="26" t="str">
        <f t="shared" si="10"/>
        <v>一类省部级二等奖（不含特）</v>
      </c>
      <c r="N169" s="24">
        <f>VLOOKUP(M169,表2.获奖金额及对应奖项!A:D,4,0)</f>
        <v>800</v>
      </c>
      <c r="O169" s="21" t="s">
        <v>39</v>
      </c>
      <c r="P169" s="27">
        <v>0.1</v>
      </c>
      <c r="Q169" s="24">
        <f t="shared" si="8"/>
        <v>80</v>
      </c>
      <c r="R169" s="24" t="str">
        <f>IF(COUNT(FIND({1,2,3,4,5,6,7,8,9,0},Q169))&gt;0,"","仅证书")</f>
        <v/>
      </c>
    </row>
    <row r="170" s="13" customFormat="1" ht="23.45" customHeight="1" spans="1:18">
      <c r="A170" s="20">
        <v>168</v>
      </c>
      <c r="B170" s="21" t="s">
        <v>248</v>
      </c>
      <c r="C170" s="21">
        <v>2024016472</v>
      </c>
      <c r="D170" s="21" t="s">
        <v>20</v>
      </c>
      <c r="E170" s="21" t="s">
        <v>21</v>
      </c>
      <c r="F170" s="21" t="s">
        <v>137</v>
      </c>
      <c r="G170" s="23">
        <v>45839</v>
      </c>
      <c r="H170" s="24" t="str">
        <f>VLOOKUP(F170,'表1.校区竞赛认定目录（2025年）'!B:C,2,0)</f>
        <v>二类</v>
      </c>
      <c r="I170" s="21" t="s">
        <v>23</v>
      </c>
      <c r="J170" s="21" t="s">
        <v>35</v>
      </c>
      <c r="K170" s="21" t="s">
        <v>25</v>
      </c>
      <c r="L170" s="26" t="str">
        <f t="shared" si="9"/>
        <v>（不含特）</v>
      </c>
      <c r="M170" s="26" t="str">
        <f t="shared" si="10"/>
        <v>二类省部级一等奖（不含特）</v>
      </c>
      <c r="N170" s="24">
        <f>VLOOKUP(M170,表2.获奖金额及对应奖项!A:D,4,0)</f>
        <v>1000</v>
      </c>
      <c r="O170" s="21" t="s">
        <v>39</v>
      </c>
      <c r="P170" s="27">
        <v>0.4</v>
      </c>
      <c r="Q170" s="24">
        <f t="shared" si="8"/>
        <v>400</v>
      </c>
      <c r="R170" s="24" t="str">
        <f>IF(COUNT(FIND({1,2,3,4,5,6,7,8,9,0},Q170))&gt;0,"","仅证书")</f>
        <v/>
      </c>
    </row>
    <row r="171" s="13" customFormat="1" ht="23.45" customHeight="1" spans="1:18">
      <c r="A171" s="20">
        <v>169</v>
      </c>
      <c r="B171" s="21" t="s">
        <v>249</v>
      </c>
      <c r="C171" s="21">
        <v>2024016482</v>
      </c>
      <c r="D171" s="21" t="s">
        <v>20</v>
      </c>
      <c r="E171" s="21" t="s">
        <v>21</v>
      </c>
      <c r="F171" s="21" t="s">
        <v>137</v>
      </c>
      <c r="G171" s="23">
        <v>45839</v>
      </c>
      <c r="H171" s="24" t="str">
        <f>VLOOKUP(F171,'表1.校区竞赛认定目录（2025年）'!B:C,2,0)</f>
        <v>二类</v>
      </c>
      <c r="I171" s="22" t="s">
        <v>23</v>
      </c>
      <c r="J171" s="21" t="s">
        <v>35</v>
      </c>
      <c r="K171" s="21" t="s">
        <v>25</v>
      </c>
      <c r="L171" s="26" t="str">
        <f t="shared" si="9"/>
        <v>（不含特）</v>
      </c>
      <c r="M171" s="26" t="str">
        <f t="shared" si="10"/>
        <v>二类省部级一等奖（不含特）</v>
      </c>
      <c r="N171" s="24">
        <f>VLOOKUP(M171,表2.获奖金额及对应奖项!A:D,4,0)</f>
        <v>1000</v>
      </c>
      <c r="O171" s="21" t="s">
        <v>39</v>
      </c>
      <c r="P171" s="27">
        <v>0.6</v>
      </c>
      <c r="Q171" s="24">
        <f t="shared" si="8"/>
        <v>600</v>
      </c>
      <c r="R171" s="24" t="str">
        <f>IF(COUNT(FIND({1,2,3,4,5,6,7,8,9,0},Q171))&gt;0,"","仅证书")</f>
        <v/>
      </c>
    </row>
    <row r="172" s="13" customFormat="1" ht="23.45" customHeight="1" spans="1:18">
      <c r="A172" s="20">
        <v>170</v>
      </c>
      <c r="B172" s="21" t="s">
        <v>250</v>
      </c>
      <c r="C172" s="21">
        <v>2022016074</v>
      </c>
      <c r="D172" s="21" t="s">
        <v>20</v>
      </c>
      <c r="E172" s="21" t="s">
        <v>21</v>
      </c>
      <c r="F172" s="21" t="s">
        <v>57</v>
      </c>
      <c r="G172" s="23">
        <v>45895</v>
      </c>
      <c r="H172" s="24" t="str">
        <f>VLOOKUP(F172,'表1.校区竞赛认定目录（2025年）'!B:C,2,0)</f>
        <v>二类</v>
      </c>
      <c r="I172" s="21" t="s">
        <v>30</v>
      </c>
      <c r="J172" s="21" t="s">
        <v>31</v>
      </c>
      <c r="K172" s="21" t="s">
        <v>25</v>
      </c>
      <c r="L172" s="26" t="str">
        <f t="shared" si="9"/>
        <v>（不含特）</v>
      </c>
      <c r="M172" s="26" t="str">
        <f t="shared" si="10"/>
        <v>二类国家级三等奖（不含特）</v>
      </c>
      <c r="N172" s="24">
        <f>VLOOKUP(M172,表2.获奖金额及对应奖项!A:D,4,0)</f>
        <v>1500</v>
      </c>
      <c r="O172" s="21" t="s">
        <v>39</v>
      </c>
      <c r="P172" s="27">
        <v>1</v>
      </c>
      <c r="Q172" s="24">
        <f t="shared" si="8"/>
        <v>1500</v>
      </c>
      <c r="R172" s="24" t="str">
        <f>IF(COUNT(FIND({1,2,3,4,5,6,7,8,9,0},Q172))&gt;0,"","仅证书")</f>
        <v/>
      </c>
    </row>
    <row r="173" s="13" customFormat="1" ht="23.45" customHeight="1" spans="1:18">
      <c r="A173" s="20">
        <v>171</v>
      </c>
      <c r="B173" s="21" t="s">
        <v>251</v>
      </c>
      <c r="C173" s="21">
        <v>2022015945</v>
      </c>
      <c r="D173" s="21" t="s">
        <v>20</v>
      </c>
      <c r="E173" s="21" t="s">
        <v>21</v>
      </c>
      <c r="F173" s="21" t="s">
        <v>77</v>
      </c>
      <c r="G173" s="23">
        <v>45658</v>
      </c>
      <c r="H173" s="24" t="str">
        <f>VLOOKUP(F173,'表1.校区竞赛认定目录（2025年）'!B:C,2,0)</f>
        <v>二类</v>
      </c>
      <c r="I173" s="21" t="s">
        <v>30</v>
      </c>
      <c r="J173" s="21" t="s">
        <v>24</v>
      </c>
      <c r="K173" s="21" t="s">
        <v>25</v>
      </c>
      <c r="L173" s="26" t="str">
        <f t="shared" si="9"/>
        <v>（不含特）</v>
      </c>
      <c r="M173" s="26" t="str">
        <f t="shared" si="10"/>
        <v>二类国家级二等奖（不含特）</v>
      </c>
      <c r="N173" s="24">
        <f>VLOOKUP(M173,表2.获奖金额及对应奖项!A:D,4,0)</f>
        <v>2000</v>
      </c>
      <c r="O173" s="21" t="s">
        <v>39</v>
      </c>
      <c r="P173" s="27">
        <v>0.95</v>
      </c>
      <c r="Q173" s="24">
        <f t="shared" si="8"/>
        <v>1900</v>
      </c>
      <c r="R173" s="24" t="str">
        <f>IF(COUNT(FIND({1,2,3,4,5,6,7,8,9,0},Q173))&gt;0,"","仅证书")</f>
        <v/>
      </c>
    </row>
    <row r="174" s="13" customFormat="1" ht="23.45" customHeight="1" spans="1:18">
      <c r="A174" s="20">
        <v>172</v>
      </c>
      <c r="B174" s="21" t="s">
        <v>252</v>
      </c>
      <c r="C174" s="21">
        <v>2022015963</v>
      </c>
      <c r="D174" s="21" t="s">
        <v>20</v>
      </c>
      <c r="E174" s="21" t="s">
        <v>21</v>
      </c>
      <c r="F174" s="21" t="s">
        <v>65</v>
      </c>
      <c r="G174" s="25">
        <v>45831</v>
      </c>
      <c r="H174" s="24" t="str">
        <f>VLOOKUP(F174,'表1.校区竞赛认定目录（2025年）'!B:C,2,0)</f>
        <v>二类</v>
      </c>
      <c r="I174" s="21" t="s">
        <v>23</v>
      </c>
      <c r="J174" s="21" t="s">
        <v>31</v>
      </c>
      <c r="K174" s="21" t="s">
        <v>25</v>
      </c>
      <c r="L174" s="26" t="str">
        <f t="shared" si="9"/>
        <v>（不含特）</v>
      </c>
      <c r="M174" s="26" t="str">
        <f t="shared" si="10"/>
        <v>二类省部级三等奖（不含特）</v>
      </c>
      <c r="N174" s="24" t="e">
        <f>VLOOKUP(M174,表2.获奖金额及对应奖项!A:D,4,0)</f>
        <v>#N/A</v>
      </c>
      <c r="O174" s="21" t="s">
        <v>39</v>
      </c>
      <c r="P174" s="27">
        <v>0.9</v>
      </c>
      <c r="Q174" s="24" t="e">
        <f t="shared" si="8"/>
        <v>#N/A</v>
      </c>
      <c r="R174" s="24" t="str">
        <f>IF(COUNT(FIND({1,2,3,4,5,6,7,8,9,0},Q174))&gt;0,"","仅证书")</f>
        <v>仅证书</v>
      </c>
    </row>
    <row r="175" s="13" customFormat="1" ht="23.45" customHeight="1" spans="1:18">
      <c r="A175" s="20">
        <v>173</v>
      </c>
      <c r="B175" s="21" t="s">
        <v>253</v>
      </c>
      <c r="C175" s="21">
        <v>2023016002</v>
      </c>
      <c r="D175" s="21" t="s">
        <v>20</v>
      </c>
      <c r="E175" s="21" t="s">
        <v>21</v>
      </c>
      <c r="F175" s="21" t="s">
        <v>22</v>
      </c>
      <c r="G175" s="23">
        <v>45627</v>
      </c>
      <c r="H175" s="24" t="str">
        <f>VLOOKUP(F175,'表1.校区竞赛认定目录（2025年）'!B:C,2,0)</f>
        <v>二类</v>
      </c>
      <c r="I175" s="21" t="s">
        <v>23</v>
      </c>
      <c r="J175" s="21" t="s">
        <v>24</v>
      </c>
      <c r="K175" s="21" t="s">
        <v>25</v>
      </c>
      <c r="L175" s="26" t="str">
        <f t="shared" si="9"/>
        <v>（不含特）</v>
      </c>
      <c r="M175" s="26" t="str">
        <f t="shared" si="10"/>
        <v>二类省部级二等奖（不含特）</v>
      </c>
      <c r="N175" s="24">
        <f>VLOOKUP(M175,表2.获奖金额及对应奖项!A:D,4,0)</f>
        <v>800</v>
      </c>
      <c r="O175" s="21" t="s">
        <v>26</v>
      </c>
      <c r="P175" s="27">
        <v>1</v>
      </c>
      <c r="Q175" s="24">
        <f t="shared" si="8"/>
        <v>800</v>
      </c>
      <c r="R175" s="24" t="str">
        <f>IF(COUNT(FIND({1,2,3,4,5,6,7,8,9,0},Q175))&gt;0,"","仅证书")</f>
        <v/>
      </c>
    </row>
    <row r="176" s="13" customFormat="1" ht="23.45" customHeight="1" spans="1:18">
      <c r="A176" s="20">
        <v>174</v>
      </c>
      <c r="B176" s="21" t="s">
        <v>254</v>
      </c>
      <c r="C176" s="21">
        <v>2023016240</v>
      </c>
      <c r="D176" s="21" t="s">
        <v>20</v>
      </c>
      <c r="E176" s="21" t="s">
        <v>21</v>
      </c>
      <c r="F176" s="21" t="s">
        <v>22</v>
      </c>
      <c r="G176" s="23">
        <v>45627</v>
      </c>
      <c r="H176" s="24" t="str">
        <f>VLOOKUP(F176,'表1.校区竞赛认定目录（2025年）'!B:C,2,0)</f>
        <v>二类</v>
      </c>
      <c r="I176" s="21" t="s">
        <v>23</v>
      </c>
      <c r="J176" s="21" t="s">
        <v>24</v>
      </c>
      <c r="K176" s="21" t="s">
        <v>25</v>
      </c>
      <c r="L176" s="26" t="str">
        <f t="shared" si="9"/>
        <v>（不含特）</v>
      </c>
      <c r="M176" s="26" t="str">
        <f t="shared" si="10"/>
        <v>二类省部级二等奖（不含特）</v>
      </c>
      <c r="N176" s="24">
        <f>VLOOKUP(M176,表2.获奖金额及对应奖项!A:D,4,0)</f>
        <v>800</v>
      </c>
      <c r="O176" s="21" t="s">
        <v>26</v>
      </c>
      <c r="P176" s="27">
        <v>1</v>
      </c>
      <c r="Q176" s="24">
        <f t="shared" si="8"/>
        <v>800</v>
      </c>
      <c r="R176" s="24" t="str">
        <f>IF(COUNT(FIND({1,2,3,4,5,6,7,8,9,0},Q176))&gt;0,"","仅证书")</f>
        <v/>
      </c>
    </row>
    <row r="177" s="13" customFormat="1" ht="23.45" customHeight="1" spans="1:18">
      <c r="A177" s="20">
        <v>175</v>
      </c>
      <c r="B177" s="21" t="s">
        <v>255</v>
      </c>
      <c r="C177" s="21">
        <v>2024016484</v>
      </c>
      <c r="D177" s="21" t="s">
        <v>20</v>
      </c>
      <c r="E177" s="21" t="s">
        <v>21</v>
      </c>
      <c r="F177" s="21" t="s">
        <v>65</v>
      </c>
      <c r="G177" s="23">
        <v>45870</v>
      </c>
      <c r="H177" s="24" t="str">
        <f>VLOOKUP(F177,'表1.校区竞赛认定目录（2025年）'!B:C,2,0)</f>
        <v>二类</v>
      </c>
      <c r="I177" s="21" t="s">
        <v>23</v>
      </c>
      <c r="J177" s="21" t="s">
        <v>31</v>
      </c>
      <c r="K177" s="20" t="s">
        <v>25</v>
      </c>
      <c r="L177" s="26" t="str">
        <f t="shared" si="9"/>
        <v>（不含特）</v>
      </c>
      <c r="M177" s="26" t="str">
        <f t="shared" si="10"/>
        <v>二类省部级三等奖（不含特）</v>
      </c>
      <c r="N177" s="24" t="e">
        <f>VLOOKUP(M177,表2.获奖金额及对应奖项!A:D,4,0)</f>
        <v>#N/A</v>
      </c>
      <c r="O177" s="21" t="s">
        <v>26</v>
      </c>
      <c r="P177" s="27">
        <v>1</v>
      </c>
      <c r="Q177" s="24" t="e">
        <f t="shared" si="8"/>
        <v>#N/A</v>
      </c>
      <c r="R177" s="24" t="str">
        <f>IF(COUNT(FIND({1,2,3,4,5,6,7,8,9,0},Q177))&gt;0,"","仅证书")</f>
        <v>仅证书</v>
      </c>
    </row>
    <row r="178" s="13" customFormat="1" ht="23.45" customHeight="1" spans="1:18">
      <c r="A178" s="20">
        <v>176</v>
      </c>
      <c r="B178" s="21" t="s">
        <v>256</v>
      </c>
      <c r="C178" s="21">
        <v>2022015689</v>
      </c>
      <c r="D178" s="21" t="s">
        <v>20</v>
      </c>
      <c r="E178" s="21" t="s">
        <v>21</v>
      </c>
      <c r="F178" s="21" t="s">
        <v>65</v>
      </c>
      <c r="G178" s="25">
        <v>45831</v>
      </c>
      <c r="H178" s="24" t="str">
        <f>VLOOKUP(F178,'表1.校区竞赛认定目录（2025年）'!B:C,2,0)</f>
        <v>二类</v>
      </c>
      <c r="I178" s="21" t="s">
        <v>23</v>
      </c>
      <c r="J178" s="21" t="s">
        <v>24</v>
      </c>
      <c r="K178" s="21" t="s">
        <v>25</v>
      </c>
      <c r="L178" s="26" t="str">
        <f t="shared" si="9"/>
        <v>（不含特）</v>
      </c>
      <c r="M178" s="26" t="str">
        <f t="shared" si="10"/>
        <v>二类省部级二等奖（不含特）</v>
      </c>
      <c r="N178" s="24">
        <f>VLOOKUP(M178,表2.获奖金额及对应奖项!A:D,4,0)</f>
        <v>800</v>
      </c>
      <c r="O178" s="21" t="s">
        <v>113</v>
      </c>
      <c r="P178" s="27">
        <v>0.667</v>
      </c>
      <c r="Q178" s="24">
        <f t="shared" si="8"/>
        <v>533.6</v>
      </c>
      <c r="R178" s="24" t="str">
        <f>IF(COUNT(FIND({1,2,3,4,5,6,7,8,9,0},Q178))&gt;0,"","仅证书")</f>
        <v/>
      </c>
    </row>
    <row r="179" s="13" customFormat="1" ht="23.45" customHeight="1" spans="1:18">
      <c r="A179" s="20">
        <v>177</v>
      </c>
      <c r="B179" s="21" t="s">
        <v>257</v>
      </c>
      <c r="C179" s="21">
        <v>2024016533</v>
      </c>
      <c r="D179" s="21" t="s">
        <v>20</v>
      </c>
      <c r="E179" s="21" t="s">
        <v>21</v>
      </c>
      <c r="F179" s="21" t="s">
        <v>61</v>
      </c>
      <c r="G179" s="23">
        <v>45870</v>
      </c>
      <c r="H179" s="24" t="str">
        <f>VLOOKUP(F179,'表1.校区竞赛认定目录（2025年）'!B:C,2,0)</f>
        <v>二类</v>
      </c>
      <c r="I179" s="21" t="s">
        <v>30</v>
      </c>
      <c r="J179" s="21" t="s">
        <v>24</v>
      </c>
      <c r="K179" s="21" t="s">
        <v>25</v>
      </c>
      <c r="L179" s="26" t="str">
        <f t="shared" si="9"/>
        <v>（不含特）</v>
      </c>
      <c r="M179" s="26" t="str">
        <f t="shared" si="10"/>
        <v>二类国家级二等奖（不含特）</v>
      </c>
      <c r="N179" s="24">
        <f>VLOOKUP(M179,表2.获奖金额及对应奖项!A:D,4,0)</f>
        <v>2000</v>
      </c>
      <c r="O179" s="21" t="s">
        <v>26</v>
      </c>
      <c r="P179" s="27">
        <v>1</v>
      </c>
      <c r="Q179" s="24">
        <f t="shared" si="8"/>
        <v>2000</v>
      </c>
      <c r="R179" s="24" t="str">
        <f>IF(COUNT(FIND({1,2,3,4,5,6,7,8,9,0},Q179))&gt;0,"","仅证书")</f>
        <v/>
      </c>
    </row>
    <row r="180" s="13" customFormat="1" ht="23.45" customHeight="1" spans="1:18">
      <c r="A180" s="20">
        <v>178</v>
      </c>
      <c r="B180" s="21" t="s">
        <v>258</v>
      </c>
      <c r="C180" s="21">
        <v>2022016127</v>
      </c>
      <c r="D180" s="21" t="s">
        <v>20</v>
      </c>
      <c r="E180" s="21" t="s">
        <v>21</v>
      </c>
      <c r="F180" s="21" t="s">
        <v>57</v>
      </c>
      <c r="G180" s="23">
        <v>45895</v>
      </c>
      <c r="H180" s="24" t="str">
        <f>VLOOKUP(F180,'表1.校区竞赛认定目录（2025年）'!B:C,2,0)</f>
        <v>二类</v>
      </c>
      <c r="I180" s="21" t="s">
        <v>30</v>
      </c>
      <c r="J180" s="21" t="s">
        <v>24</v>
      </c>
      <c r="K180" s="21" t="s">
        <v>25</v>
      </c>
      <c r="L180" s="26" t="str">
        <f t="shared" si="9"/>
        <v>（不含特）</v>
      </c>
      <c r="M180" s="26" t="str">
        <f t="shared" si="10"/>
        <v>二类国家级二等奖（不含特）</v>
      </c>
      <c r="N180" s="24">
        <f>VLOOKUP(M180,表2.获奖金额及对应奖项!A:D,4,0)</f>
        <v>2000</v>
      </c>
      <c r="O180" s="21" t="s">
        <v>26</v>
      </c>
      <c r="P180" s="27">
        <v>1</v>
      </c>
      <c r="Q180" s="24">
        <f t="shared" si="8"/>
        <v>2000</v>
      </c>
      <c r="R180" s="24" t="str">
        <f>IF(COUNT(FIND({1,2,3,4,5,6,7,8,9,0},Q180))&gt;0,"","仅证书")</f>
        <v/>
      </c>
    </row>
    <row r="181" s="13" customFormat="1" ht="23.45" customHeight="1" spans="1:18">
      <c r="A181" s="20">
        <v>179</v>
      </c>
      <c r="B181" s="21" t="s">
        <v>259</v>
      </c>
      <c r="C181" s="21">
        <v>2024016072</v>
      </c>
      <c r="D181" s="21" t="s">
        <v>20</v>
      </c>
      <c r="E181" s="21" t="s">
        <v>21</v>
      </c>
      <c r="F181" s="21" t="s">
        <v>61</v>
      </c>
      <c r="G181" s="23">
        <v>45870</v>
      </c>
      <c r="H181" s="24" t="str">
        <f>VLOOKUP(F181,'表1.校区竞赛认定目录（2025年）'!B:C,2,0)</f>
        <v>二类</v>
      </c>
      <c r="I181" s="21" t="s">
        <v>30</v>
      </c>
      <c r="J181" s="21" t="s">
        <v>31</v>
      </c>
      <c r="K181" s="21" t="s">
        <v>25</v>
      </c>
      <c r="L181" s="26" t="str">
        <f t="shared" si="9"/>
        <v>（不含特）</v>
      </c>
      <c r="M181" s="26" t="str">
        <f t="shared" si="10"/>
        <v>二类国家级三等奖（不含特）</v>
      </c>
      <c r="N181" s="24">
        <f>VLOOKUP(M181,表2.获奖金额及对应奖项!A:D,4,0)</f>
        <v>1500</v>
      </c>
      <c r="O181" s="21" t="s">
        <v>26</v>
      </c>
      <c r="P181" s="27">
        <v>1</v>
      </c>
      <c r="Q181" s="24">
        <f t="shared" si="8"/>
        <v>1500</v>
      </c>
      <c r="R181" s="24" t="str">
        <f>IF(COUNT(FIND({1,2,3,4,5,6,7,8,9,0},Q181))&gt;0,"","仅证书")</f>
        <v/>
      </c>
    </row>
    <row r="182" s="13" customFormat="1" ht="23.45" customHeight="1" spans="1:18">
      <c r="A182" s="20">
        <v>180</v>
      </c>
      <c r="B182" s="21" t="s">
        <v>260</v>
      </c>
      <c r="C182" s="21">
        <v>2023016276</v>
      </c>
      <c r="D182" s="21" t="s">
        <v>20</v>
      </c>
      <c r="E182" s="21" t="s">
        <v>21</v>
      </c>
      <c r="F182" s="21" t="s">
        <v>261</v>
      </c>
      <c r="G182" s="23">
        <v>45870</v>
      </c>
      <c r="H182" s="24" t="str">
        <f>VLOOKUP(F182,'表1.校区竞赛认定目录（2025年）'!B:C,2,0)</f>
        <v>二类</v>
      </c>
      <c r="I182" s="21" t="s">
        <v>23</v>
      </c>
      <c r="J182" s="21" t="s">
        <v>35</v>
      </c>
      <c r="K182" s="21" t="s">
        <v>25</v>
      </c>
      <c r="L182" s="26" t="str">
        <f t="shared" si="9"/>
        <v>（不含特）</v>
      </c>
      <c r="M182" s="26" t="str">
        <f t="shared" si="10"/>
        <v>二类省部级一等奖（不含特）</v>
      </c>
      <c r="N182" s="24">
        <f>VLOOKUP(M182,表2.获奖金额及对应奖项!A:D,4,0)</f>
        <v>1000</v>
      </c>
      <c r="O182" s="21" t="s">
        <v>39</v>
      </c>
      <c r="P182" s="27">
        <v>1</v>
      </c>
      <c r="Q182" s="24">
        <f t="shared" si="8"/>
        <v>1000</v>
      </c>
      <c r="R182" s="24" t="str">
        <f>IF(COUNT(FIND({1,2,3,4,5,6,7,8,9,0},Q182))&gt;0,"","仅证书")</f>
        <v/>
      </c>
    </row>
    <row r="183" s="13" customFormat="1" ht="23.45" customHeight="1" spans="1:18">
      <c r="A183" s="20">
        <v>181</v>
      </c>
      <c r="B183" s="21" t="s">
        <v>262</v>
      </c>
      <c r="C183" s="21">
        <v>2024016074</v>
      </c>
      <c r="D183" s="21" t="s">
        <v>20</v>
      </c>
      <c r="E183" s="21" t="s">
        <v>21</v>
      </c>
      <c r="F183" s="21" t="s">
        <v>61</v>
      </c>
      <c r="G183" s="23">
        <v>45809</v>
      </c>
      <c r="H183" s="24" t="str">
        <f>VLOOKUP(F183,'表1.校区竞赛认定目录（2025年）'!B:C,2,0)</f>
        <v>二类</v>
      </c>
      <c r="I183" s="21" t="s">
        <v>23</v>
      </c>
      <c r="J183" s="21" t="s">
        <v>31</v>
      </c>
      <c r="K183" s="21" t="s">
        <v>25</v>
      </c>
      <c r="L183" s="26" t="str">
        <f t="shared" si="9"/>
        <v>（不含特）</v>
      </c>
      <c r="M183" s="26" t="str">
        <f t="shared" si="10"/>
        <v>二类省部级三等奖（不含特）</v>
      </c>
      <c r="N183" s="24" t="e">
        <f>VLOOKUP(M183,表2.获奖金额及对应奖项!A:D,4,0)</f>
        <v>#N/A</v>
      </c>
      <c r="O183" s="21" t="s">
        <v>26</v>
      </c>
      <c r="P183" s="27">
        <v>1</v>
      </c>
      <c r="Q183" s="24" t="e">
        <f t="shared" si="8"/>
        <v>#N/A</v>
      </c>
      <c r="R183" s="24" t="str">
        <f>IF(COUNT(FIND({1,2,3,4,5,6,7,8,9,0},Q183))&gt;0,"","仅证书")</f>
        <v>仅证书</v>
      </c>
    </row>
    <row r="184" s="13" customFormat="1" ht="23.45" customHeight="1" spans="1:18">
      <c r="A184" s="20">
        <v>182</v>
      </c>
      <c r="B184" s="21" t="s">
        <v>263</v>
      </c>
      <c r="C184" s="21">
        <v>2023016256</v>
      </c>
      <c r="D184" s="21" t="s">
        <v>20</v>
      </c>
      <c r="E184" s="21" t="s">
        <v>21</v>
      </c>
      <c r="F184" s="21" t="s">
        <v>22</v>
      </c>
      <c r="G184" s="23">
        <v>45627</v>
      </c>
      <c r="H184" s="24" t="str">
        <f>VLOOKUP(F184,'表1.校区竞赛认定目录（2025年）'!B:C,2,0)</f>
        <v>二类</v>
      </c>
      <c r="I184" s="21" t="s">
        <v>23</v>
      </c>
      <c r="J184" s="21" t="s">
        <v>24</v>
      </c>
      <c r="K184" s="21" t="s">
        <v>25</v>
      </c>
      <c r="L184" s="26" t="str">
        <f t="shared" si="9"/>
        <v>（不含特）</v>
      </c>
      <c r="M184" s="26" t="str">
        <f t="shared" si="10"/>
        <v>二类省部级二等奖（不含特）</v>
      </c>
      <c r="N184" s="24">
        <f>VLOOKUP(M184,表2.获奖金额及对应奖项!A:D,4,0)</f>
        <v>800</v>
      </c>
      <c r="O184" s="21" t="s">
        <v>26</v>
      </c>
      <c r="P184" s="27">
        <v>1</v>
      </c>
      <c r="Q184" s="24">
        <f t="shared" si="8"/>
        <v>800</v>
      </c>
      <c r="R184" s="24" t="str">
        <f>IF(COUNT(FIND({1,2,3,4,5,6,7,8,9,0},Q184))&gt;0,"","仅证书")</f>
        <v/>
      </c>
    </row>
    <row r="185" s="13" customFormat="1" ht="23.45" customHeight="1" spans="1:18">
      <c r="A185" s="20">
        <v>183</v>
      </c>
      <c r="B185" s="21" t="s">
        <v>264</v>
      </c>
      <c r="C185" s="21">
        <v>2022015603</v>
      </c>
      <c r="D185" s="21" t="s">
        <v>20</v>
      </c>
      <c r="E185" s="21" t="s">
        <v>21</v>
      </c>
      <c r="F185" s="21" t="s">
        <v>61</v>
      </c>
      <c r="G185" s="23">
        <v>45870</v>
      </c>
      <c r="H185" s="24" t="str">
        <f>VLOOKUP(F185,'表1.校区竞赛认定目录（2025年）'!B:C,2,0)</f>
        <v>二类</v>
      </c>
      <c r="I185" s="21" t="s">
        <v>30</v>
      </c>
      <c r="J185" s="21" t="s">
        <v>35</v>
      </c>
      <c r="K185" s="21" t="s">
        <v>25</v>
      </c>
      <c r="L185" s="26" t="str">
        <f t="shared" si="9"/>
        <v>（不含特）</v>
      </c>
      <c r="M185" s="26" t="str">
        <f t="shared" si="10"/>
        <v>二类国家级一等奖（不含特）</v>
      </c>
      <c r="N185" s="24">
        <f>VLOOKUP(M185,表2.获奖金额及对应奖项!A:D,4,0)</f>
        <v>3000</v>
      </c>
      <c r="O185" s="21" t="s">
        <v>26</v>
      </c>
      <c r="P185" s="27">
        <v>1</v>
      </c>
      <c r="Q185" s="24">
        <f t="shared" si="8"/>
        <v>3000</v>
      </c>
      <c r="R185" s="24" t="str">
        <f>IF(COUNT(FIND({1,2,3,4,5,6,7,8,9,0},Q185))&gt;0,"","仅证书")</f>
        <v/>
      </c>
    </row>
    <row r="186" s="13" customFormat="1" ht="23.45" customHeight="1" spans="1:18">
      <c r="A186" s="20">
        <v>184</v>
      </c>
      <c r="B186" s="21" t="s">
        <v>265</v>
      </c>
      <c r="C186" s="21">
        <v>2022015848</v>
      </c>
      <c r="D186" s="21" t="s">
        <v>20</v>
      </c>
      <c r="E186" s="21" t="s">
        <v>21</v>
      </c>
      <c r="F186" s="21" t="s">
        <v>225</v>
      </c>
      <c r="G186" s="23">
        <v>45870</v>
      </c>
      <c r="H186" s="24" t="str">
        <f>VLOOKUP(F186,'表1.校区竞赛认定目录（2025年）'!B:C,2,0)</f>
        <v>二类</v>
      </c>
      <c r="I186" s="21" t="s">
        <v>30</v>
      </c>
      <c r="J186" s="21" t="s">
        <v>24</v>
      </c>
      <c r="K186" s="21" t="s">
        <v>25</v>
      </c>
      <c r="L186" s="26" t="str">
        <f t="shared" si="9"/>
        <v>（不含特）</v>
      </c>
      <c r="M186" s="26" t="str">
        <f t="shared" si="10"/>
        <v>二类国家级二等奖（不含特）</v>
      </c>
      <c r="N186" s="24">
        <f>VLOOKUP(M186,表2.获奖金额及对应奖项!A:D,4,0)</f>
        <v>2000</v>
      </c>
      <c r="O186" s="21" t="s">
        <v>26</v>
      </c>
      <c r="P186" s="27">
        <v>1</v>
      </c>
      <c r="Q186" s="24">
        <f t="shared" si="8"/>
        <v>2000</v>
      </c>
      <c r="R186" s="24" t="str">
        <f>IF(COUNT(FIND({1,2,3,4,5,6,7,8,9,0},Q186))&gt;0,"","仅证书")</f>
        <v/>
      </c>
    </row>
    <row r="187" s="13" customFormat="1" ht="23.45" customHeight="1" spans="1:18">
      <c r="A187" s="20">
        <v>185</v>
      </c>
      <c r="B187" s="21" t="s">
        <v>266</v>
      </c>
      <c r="C187" s="21">
        <v>2024016465</v>
      </c>
      <c r="D187" s="21" t="s">
        <v>20</v>
      </c>
      <c r="E187" s="21" t="s">
        <v>21</v>
      </c>
      <c r="F187" s="21" t="s">
        <v>137</v>
      </c>
      <c r="G187" s="23">
        <v>45839</v>
      </c>
      <c r="H187" s="24" t="str">
        <f>VLOOKUP(F187,'表1.校区竞赛认定目录（2025年）'!B:C,2,0)</f>
        <v>二类</v>
      </c>
      <c r="I187" s="21" t="s">
        <v>23</v>
      </c>
      <c r="J187" s="21" t="s">
        <v>31</v>
      </c>
      <c r="K187" s="21" t="s">
        <v>25</v>
      </c>
      <c r="L187" s="26" t="str">
        <f t="shared" si="9"/>
        <v>（不含特）</v>
      </c>
      <c r="M187" s="26" t="str">
        <f t="shared" si="10"/>
        <v>二类省部级三等奖（不含特）</v>
      </c>
      <c r="N187" s="24" t="e">
        <f>VLOOKUP(M187,表2.获奖金额及对应奖项!A:D,4,0)</f>
        <v>#N/A</v>
      </c>
      <c r="O187" s="21" t="s">
        <v>39</v>
      </c>
      <c r="P187" s="27">
        <v>0.2</v>
      </c>
      <c r="Q187" s="24" t="e">
        <f t="shared" si="8"/>
        <v>#N/A</v>
      </c>
      <c r="R187" s="24" t="str">
        <f>IF(COUNT(FIND({1,2,3,4,5,6,7,8,9,0},Q187))&gt;0,"","仅证书")</f>
        <v>仅证书</v>
      </c>
    </row>
    <row r="188" s="13" customFormat="1" ht="23.45" customHeight="1" spans="1:18">
      <c r="A188" s="20">
        <v>186</v>
      </c>
      <c r="B188" s="20" t="s">
        <v>267</v>
      </c>
      <c r="C188" s="20">
        <v>2022015990</v>
      </c>
      <c r="D188" s="20" t="s">
        <v>20</v>
      </c>
      <c r="E188" s="21" t="s">
        <v>21</v>
      </c>
      <c r="F188" s="20" t="s">
        <v>268</v>
      </c>
      <c r="G188" s="25">
        <v>45839</v>
      </c>
      <c r="H188" s="24" t="str">
        <f>VLOOKUP(F188,'表1.校区竞赛认定目录（2025年）'!B:C,2,0)</f>
        <v>二类</v>
      </c>
      <c r="I188" s="20" t="s">
        <v>30</v>
      </c>
      <c r="J188" s="20" t="s">
        <v>31</v>
      </c>
      <c r="K188" s="21" t="s">
        <v>32</v>
      </c>
      <c r="L188" s="26" t="str">
        <f t="shared" si="9"/>
        <v>（含特）</v>
      </c>
      <c r="M188" s="26" t="str">
        <f t="shared" si="10"/>
        <v>二类国家级三等奖（含特）</v>
      </c>
      <c r="N188" s="24">
        <f>VLOOKUP(M188,表2.获奖金额及对应奖项!A:D,4,0)</f>
        <v>1000</v>
      </c>
      <c r="O188" s="30" t="s">
        <v>26</v>
      </c>
      <c r="P188" s="31">
        <v>1</v>
      </c>
      <c r="Q188" s="24">
        <f t="shared" si="8"/>
        <v>1000</v>
      </c>
      <c r="R188" s="24" t="str">
        <f>IF(COUNT(FIND({1,2,3,4,5,6,7,8,9,0},Q188))&gt;0,"","仅证书")</f>
        <v/>
      </c>
    </row>
    <row r="189" s="13" customFormat="1" ht="23.45" customHeight="1" spans="1:18">
      <c r="A189" s="20">
        <v>187</v>
      </c>
      <c r="B189" s="20" t="s">
        <v>269</v>
      </c>
      <c r="C189" s="20">
        <v>2024016479</v>
      </c>
      <c r="D189" s="20" t="s">
        <v>20</v>
      </c>
      <c r="E189" s="21" t="s">
        <v>21</v>
      </c>
      <c r="F189" s="20" t="s">
        <v>137</v>
      </c>
      <c r="G189" s="25">
        <v>45839</v>
      </c>
      <c r="H189" s="24" t="str">
        <f>VLOOKUP(F189,'表1.校区竞赛认定目录（2025年）'!B:C,2,0)</f>
        <v>二类</v>
      </c>
      <c r="I189" s="20" t="s">
        <v>23</v>
      </c>
      <c r="J189" s="20" t="s">
        <v>31</v>
      </c>
      <c r="K189" s="20" t="s">
        <v>25</v>
      </c>
      <c r="L189" s="26" t="str">
        <f t="shared" si="9"/>
        <v>（不含特）</v>
      </c>
      <c r="M189" s="26" t="str">
        <f t="shared" si="10"/>
        <v>二类省部级三等奖（不含特）</v>
      </c>
      <c r="N189" s="24" t="e">
        <f>VLOOKUP(M189,表2.获奖金额及对应奖项!A:D,4,0)</f>
        <v>#N/A</v>
      </c>
      <c r="O189" s="30" t="s">
        <v>39</v>
      </c>
      <c r="P189" s="31">
        <v>0.3</v>
      </c>
      <c r="Q189" s="24" t="e">
        <f t="shared" si="8"/>
        <v>#N/A</v>
      </c>
      <c r="R189" s="24" t="str">
        <f>IF(COUNT(FIND({1,2,3,4,5,6,7,8,9,0},Q189))&gt;0,"","仅证书")</f>
        <v>仅证书</v>
      </c>
    </row>
    <row r="190" s="13" customFormat="1" ht="23.45" customHeight="1" spans="1:18">
      <c r="A190" s="20">
        <v>188</v>
      </c>
      <c r="B190" s="20" t="s">
        <v>270</v>
      </c>
      <c r="C190" s="20">
        <v>2022015993</v>
      </c>
      <c r="D190" s="20" t="s">
        <v>20</v>
      </c>
      <c r="E190" s="21" t="s">
        <v>21</v>
      </c>
      <c r="F190" s="20" t="s">
        <v>57</v>
      </c>
      <c r="G190" s="23">
        <v>45895</v>
      </c>
      <c r="H190" s="24" t="str">
        <f>VLOOKUP(F190,'表1.校区竞赛认定目录（2025年）'!B:C,2,0)</f>
        <v>二类</v>
      </c>
      <c r="I190" s="20" t="s">
        <v>30</v>
      </c>
      <c r="J190" s="20" t="s">
        <v>35</v>
      </c>
      <c r="K190" s="20" t="s">
        <v>25</v>
      </c>
      <c r="L190" s="26" t="str">
        <f t="shared" si="9"/>
        <v>（不含特）</v>
      </c>
      <c r="M190" s="26" t="str">
        <f t="shared" si="10"/>
        <v>二类国家级一等奖（不含特）</v>
      </c>
      <c r="N190" s="24">
        <f>VLOOKUP(M190,表2.获奖金额及对应奖项!A:D,4,0)</f>
        <v>3000</v>
      </c>
      <c r="O190" s="30" t="s">
        <v>26</v>
      </c>
      <c r="P190" s="31">
        <v>1</v>
      </c>
      <c r="Q190" s="24">
        <f t="shared" si="8"/>
        <v>3000</v>
      </c>
      <c r="R190" s="24" t="str">
        <f>IF(COUNT(FIND({1,2,3,4,5,6,7,8,9,0},Q190))&gt;0,"","仅证书")</f>
        <v/>
      </c>
    </row>
    <row r="191" s="13" customFormat="1" ht="23.45" customHeight="1" spans="1:18">
      <c r="A191" s="20">
        <v>189</v>
      </c>
      <c r="B191" s="20" t="s">
        <v>271</v>
      </c>
      <c r="C191" s="20">
        <v>2022015726</v>
      </c>
      <c r="D191" s="20" t="s">
        <v>20</v>
      </c>
      <c r="E191" s="21" t="s">
        <v>21</v>
      </c>
      <c r="F191" s="20" t="s">
        <v>157</v>
      </c>
      <c r="G191" s="25">
        <v>45870</v>
      </c>
      <c r="H191" s="24" t="str">
        <f>VLOOKUP(F191,'表1.校区竞赛认定目录（2025年）'!B:C,2,0)</f>
        <v>二类</v>
      </c>
      <c r="I191" s="20" t="s">
        <v>30</v>
      </c>
      <c r="J191" s="20" t="s">
        <v>31</v>
      </c>
      <c r="K191" s="20" t="s">
        <v>25</v>
      </c>
      <c r="L191" s="26" t="str">
        <f t="shared" si="9"/>
        <v>（不含特）</v>
      </c>
      <c r="M191" s="26" t="str">
        <f t="shared" si="10"/>
        <v>二类国家级三等奖（不含特）</v>
      </c>
      <c r="N191" s="24">
        <f>VLOOKUP(M191,表2.获奖金额及对应奖项!A:D,4,0)</f>
        <v>1500</v>
      </c>
      <c r="O191" s="30" t="s">
        <v>39</v>
      </c>
      <c r="P191" s="31">
        <v>0.33</v>
      </c>
      <c r="Q191" s="24">
        <f t="shared" si="8"/>
        <v>495</v>
      </c>
      <c r="R191" s="24" t="str">
        <f>IF(COUNT(FIND({1,2,3,4,5,6,7,8,9,0},Q191))&gt;0,"","仅证书")</f>
        <v/>
      </c>
    </row>
    <row r="192" s="13" customFormat="1" ht="23.45" customHeight="1" spans="1:18">
      <c r="A192" s="20">
        <v>190</v>
      </c>
      <c r="B192" s="20" t="s">
        <v>272</v>
      </c>
      <c r="C192" s="20">
        <v>2024017072</v>
      </c>
      <c r="D192" s="20" t="s">
        <v>20</v>
      </c>
      <c r="E192" s="21" t="s">
        <v>21</v>
      </c>
      <c r="F192" s="20" t="s">
        <v>65</v>
      </c>
      <c r="G192" s="25">
        <v>45803</v>
      </c>
      <c r="H192" s="24" t="str">
        <f>VLOOKUP(F192,'表1.校区竞赛认定目录（2025年）'!B:C,2,0)</f>
        <v>二类</v>
      </c>
      <c r="I192" s="20" t="s">
        <v>23</v>
      </c>
      <c r="J192" s="20" t="s">
        <v>24</v>
      </c>
      <c r="K192" s="20" t="s">
        <v>25</v>
      </c>
      <c r="L192" s="26" t="str">
        <f t="shared" si="9"/>
        <v>（不含特）</v>
      </c>
      <c r="M192" s="26" t="str">
        <f t="shared" si="10"/>
        <v>二类省部级二等奖（不含特）</v>
      </c>
      <c r="N192" s="24">
        <f>VLOOKUP(M192,表2.获奖金额及对应奖项!A:D,4,0)</f>
        <v>800</v>
      </c>
      <c r="O192" s="30" t="s">
        <v>26</v>
      </c>
      <c r="P192" s="31">
        <v>1</v>
      </c>
      <c r="Q192" s="24">
        <f t="shared" si="8"/>
        <v>800</v>
      </c>
      <c r="R192" s="24" t="str">
        <f>IF(COUNT(FIND({1,2,3,4,5,6,7,8,9,0},Q192))&gt;0,"","仅证书")</f>
        <v/>
      </c>
    </row>
    <row r="193" s="13" customFormat="1" ht="23.45" customHeight="1" spans="1:18">
      <c r="A193" s="20">
        <v>191</v>
      </c>
      <c r="B193" s="20" t="s">
        <v>273</v>
      </c>
      <c r="C193" s="20">
        <v>2024016765</v>
      </c>
      <c r="D193" s="20" t="s">
        <v>20</v>
      </c>
      <c r="E193" s="21" t="s">
        <v>21</v>
      </c>
      <c r="F193" s="20" t="s">
        <v>137</v>
      </c>
      <c r="G193" s="25" t="s">
        <v>274</v>
      </c>
      <c r="H193" s="24" t="str">
        <f>VLOOKUP(F193,'表1.校区竞赛认定目录（2025年）'!B:C,2,0)</f>
        <v>二类</v>
      </c>
      <c r="I193" s="20" t="s">
        <v>23</v>
      </c>
      <c r="J193" s="20" t="s">
        <v>24</v>
      </c>
      <c r="K193" s="20" t="s">
        <v>25</v>
      </c>
      <c r="L193" s="26" t="str">
        <f t="shared" si="9"/>
        <v>（不含特）</v>
      </c>
      <c r="M193" s="26" t="str">
        <f t="shared" si="10"/>
        <v>二类省部级二等奖（不含特）</v>
      </c>
      <c r="N193" s="24">
        <f>VLOOKUP(M193,表2.获奖金额及对应奖项!A:D,4,0)</f>
        <v>800</v>
      </c>
      <c r="O193" s="30" t="s">
        <v>39</v>
      </c>
      <c r="P193" s="31">
        <v>0.25</v>
      </c>
      <c r="Q193" s="24">
        <f t="shared" si="8"/>
        <v>200</v>
      </c>
      <c r="R193" s="24" t="str">
        <f>IF(COUNT(FIND({1,2,3,4,5,6,7,8,9,0},Q193))&gt;0,"","仅证书")</f>
        <v/>
      </c>
    </row>
    <row r="194" s="13" customFormat="1" ht="23.45" customHeight="1" spans="1:18">
      <c r="A194" s="20">
        <v>192</v>
      </c>
      <c r="B194" s="20" t="s">
        <v>275</v>
      </c>
      <c r="C194" s="20">
        <v>2023015735</v>
      </c>
      <c r="D194" s="20" t="s">
        <v>20</v>
      </c>
      <c r="E194" s="21" t="s">
        <v>21</v>
      </c>
      <c r="F194" s="20" t="s">
        <v>22</v>
      </c>
      <c r="G194" s="25">
        <v>45627</v>
      </c>
      <c r="H194" s="24" t="str">
        <f>VLOOKUP(F194,'表1.校区竞赛认定目录（2025年）'!B:C,2,0)</f>
        <v>二类</v>
      </c>
      <c r="I194" s="20" t="s">
        <v>23</v>
      </c>
      <c r="J194" s="20" t="s">
        <v>24</v>
      </c>
      <c r="K194" s="20" t="s">
        <v>25</v>
      </c>
      <c r="L194" s="26" t="str">
        <f t="shared" si="9"/>
        <v>（不含特）</v>
      </c>
      <c r="M194" s="26" t="str">
        <f t="shared" si="10"/>
        <v>二类省部级二等奖（不含特）</v>
      </c>
      <c r="N194" s="24">
        <f>VLOOKUP(M194,表2.获奖金额及对应奖项!A:D,4,0)</f>
        <v>800</v>
      </c>
      <c r="O194" s="30" t="s">
        <v>26</v>
      </c>
      <c r="P194" s="31" t="s">
        <v>276</v>
      </c>
      <c r="Q194" s="24">
        <f t="shared" si="8"/>
        <v>800</v>
      </c>
      <c r="R194" s="24" t="str">
        <f>IF(COUNT(FIND({1,2,3,4,5,6,7,8,9,0},Q194))&gt;0,"","仅证书")</f>
        <v/>
      </c>
    </row>
    <row r="195" s="13" customFormat="1" ht="23.45" customHeight="1" spans="1:18">
      <c r="A195" s="20">
        <v>193</v>
      </c>
      <c r="B195" s="20" t="s">
        <v>277</v>
      </c>
      <c r="C195" s="20">
        <v>2023016067</v>
      </c>
      <c r="D195" s="20" t="s">
        <v>20</v>
      </c>
      <c r="E195" s="21" t="s">
        <v>21</v>
      </c>
      <c r="F195" s="21" t="s">
        <v>278</v>
      </c>
      <c r="G195" s="25">
        <v>45870</v>
      </c>
      <c r="H195" s="24" t="str">
        <f>VLOOKUP(F195,'表1.校区竞赛认定目录（2025年）'!B:C,2,0)</f>
        <v>二类</v>
      </c>
      <c r="I195" s="20" t="s">
        <v>30</v>
      </c>
      <c r="J195" s="20" t="s">
        <v>31</v>
      </c>
      <c r="K195" s="20" t="s">
        <v>25</v>
      </c>
      <c r="L195" s="26" t="str">
        <f t="shared" si="9"/>
        <v>（不含特）</v>
      </c>
      <c r="M195" s="26" t="str">
        <f t="shared" si="10"/>
        <v>二类国家级三等奖（不含特）</v>
      </c>
      <c r="N195" s="24">
        <f>VLOOKUP(M195,表2.获奖金额及对应奖项!A:D,4,0)</f>
        <v>1500</v>
      </c>
      <c r="O195" s="30" t="s">
        <v>113</v>
      </c>
      <c r="P195" s="31">
        <v>1</v>
      </c>
      <c r="Q195" s="24">
        <f t="shared" si="8"/>
        <v>1500</v>
      </c>
      <c r="R195" s="24" t="str">
        <f>IF(COUNT(FIND({1,2,3,4,5,6,7,8,9,0},Q195))&gt;0,"","仅证书")</f>
        <v/>
      </c>
    </row>
    <row r="196" s="13" customFormat="1" ht="23.45" customHeight="1" spans="1:18">
      <c r="A196" s="20">
        <v>194</v>
      </c>
      <c r="B196" s="20" t="s">
        <v>279</v>
      </c>
      <c r="C196" s="20">
        <v>2023016033</v>
      </c>
      <c r="D196" s="20" t="s">
        <v>20</v>
      </c>
      <c r="E196" s="21" t="s">
        <v>21</v>
      </c>
      <c r="F196" s="20" t="s">
        <v>22</v>
      </c>
      <c r="G196" s="25">
        <v>45627</v>
      </c>
      <c r="H196" s="24" t="str">
        <f>VLOOKUP(F196,'表1.校区竞赛认定目录（2025年）'!B:C,2,0)</f>
        <v>二类</v>
      </c>
      <c r="I196" s="20" t="s">
        <v>23</v>
      </c>
      <c r="J196" s="20" t="s">
        <v>35</v>
      </c>
      <c r="K196" s="20" t="s">
        <v>25</v>
      </c>
      <c r="L196" s="26" t="str">
        <f t="shared" si="9"/>
        <v>（不含特）</v>
      </c>
      <c r="M196" s="26" t="str">
        <f t="shared" si="10"/>
        <v>二类省部级一等奖（不含特）</v>
      </c>
      <c r="N196" s="24">
        <f>VLOOKUP(M196,表2.获奖金额及对应奖项!A:D,4,0)</f>
        <v>1000</v>
      </c>
      <c r="O196" s="30" t="s">
        <v>26</v>
      </c>
      <c r="P196" s="31">
        <v>1</v>
      </c>
      <c r="Q196" s="24">
        <f t="shared" ref="Q196:Q240" si="11">N196*P196</f>
        <v>1000</v>
      </c>
      <c r="R196" s="24" t="str">
        <f>IF(COUNT(FIND({1,2,3,4,5,6,7,8,9,0},Q196))&gt;0,"","仅证书")</f>
        <v/>
      </c>
    </row>
    <row r="197" s="13" customFormat="1" ht="23.45" customHeight="1" spans="1:18">
      <c r="A197" s="20">
        <v>195</v>
      </c>
      <c r="B197" s="20" t="s">
        <v>280</v>
      </c>
      <c r="C197" s="20">
        <v>2023016142</v>
      </c>
      <c r="D197" s="20" t="s">
        <v>20</v>
      </c>
      <c r="E197" s="21" t="s">
        <v>21</v>
      </c>
      <c r="F197" s="20" t="s">
        <v>59</v>
      </c>
      <c r="G197" s="25">
        <v>45778</v>
      </c>
      <c r="H197" s="24" t="str">
        <f>VLOOKUP(F197,'表1.校区竞赛认定目录（2025年）'!B:C,2,0)</f>
        <v>二类</v>
      </c>
      <c r="I197" s="20" t="s">
        <v>23</v>
      </c>
      <c r="J197" s="20" t="s">
        <v>35</v>
      </c>
      <c r="K197" s="20" t="s">
        <v>25</v>
      </c>
      <c r="L197" s="26" t="str">
        <f t="shared" si="9"/>
        <v>（不含特）</v>
      </c>
      <c r="M197" s="26" t="str">
        <f t="shared" si="10"/>
        <v>二类省部级一等奖（不含特）</v>
      </c>
      <c r="N197" s="24">
        <f>VLOOKUP(M197,表2.获奖金额及对应奖项!A:D,4,0)</f>
        <v>1000</v>
      </c>
      <c r="O197" s="30" t="s">
        <v>26</v>
      </c>
      <c r="P197" s="31">
        <v>1</v>
      </c>
      <c r="Q197" s="24">
        <f t="shared" si="11"/>
        <v>1000</v>
      </c>
      <c r="R197" s="24" t="str">
        <f>IF(COUNT(FIND({1,2,3,4,5,6,7,8,9,0},Q197))&gt;0,"","仅证书")</f>
        <v/>
      </c>
    </row>
    <row r="198" s="13" customFormat="1" ht="23.45" customHeight="1" spans="1:18">
      <c r="A198" s="20">
        <v>196</v>
      </c>
      <c r="B198" s="20" t="s">
        <v>281</v>
      </c>
      <c r="C198" s="20">
        <v>2023016040</v>
      </c>
      <c r="D198" s="20" t="s">
        <v>20</v>
      </c>
      <c r="E198" s="21" t="s">
        <v>21</v>
      </c>
      <c r="F198" s="20" t="s">
        <v>63</v>
      </c>
      <c r="G198" s="25">
        <v>45870</v>
      </c>
      <c r="H198" s="24" t="str">
        <f>VLOOKUP(F198,'表1.校区竞赛认定目录（2025年）'!B:C,2,0)</f>
        <v>二类</v>
      </c>
      <c r="I198" s="20" t="s">
        <v>30</v>
      </c>
      <c r="J198" s="20" t="s">
        <v>24</v>
      </c>
      <c r="K198" s="20" t="s">
        <v>25</v>
      </c>
      <c r="L198" s="26" t="str">
        <f t="shared" si="9"/>
        <v>（不含特）</v>
      </c>
      <c r="M198" s="26" t="str">
        <f t="shared" si="10"/>
        <v>二类国家级二等奖（不含特）</v>
      </c>
      <c r="N198" s="24">
        <f>VLOOKUP(M198,表2.获奖金额及对应奖项!A:D,4,0)</f>
        <v>2000</v>
      </c>
      <c r="O198" s="30" t="s">
        <v>113</v>
      </c>
      <c r="P198" s="31">
        <v>1</v>
      </c>
      <c r="Q198" s="24">
        <f t="shared" si="11"/>
        <v>2000</v>
      </c>
      <c r="R198" s="24" t="str">
        <f>IF(COUNT(FIND({1,2,3,4,5,6,7,8,9,0},Q198))&gt;0,"","仅证书")</f>
        <v/>
      </c>
    </row>
    <row r="199" s="13" customFormat="1" ht="23.45" customHeight="1" spans="1:18">
      <c r="A199" s="20">
        <v>197</v>
      </c>
      <c r="B199" s="20" t="s">
        <v>282</v>
      </c>
      <c r="C199" s="20">
        <v>2022016236</v>
      </c>
      <c r="D199" s="20" t="s">
        <v>20</v>
      </c>
      <c r="E199" s="21" t="s">
        <v>21</v>
      </c>
      <c r="F199" s="20" t="s">
        <v>57</v>
      </c>
      <c r="G199" s="23">
        <v>45895</v>
      </c>
      <c r="H199" s="24" t="str">
        <f>VLOOKUP(F199,'表1.校区竞赛认定目录（2025年）'!B:C,2,0)</f>
        <v>二类</v>
      </c>
      <c r="I199" s="20" t="s">
        <v>30</v>
      </c>
      <c r="J199" s="20" t="s">
        <v>35</v>
      </c>
      <c r="K199" s="20" t="s">
        <v>25</v>
      </c>
      <c r="L199" s="26" t="str">
        <f t="shared" si="9"/>
        <v>（不含特）</v>
      </c>
      <c r="M199" s="26" t="str">
        <f t="shared" si="10"/>
        <v>二类国家级一等奖（不含特）</v>
      </c>
      <c r="N199" s="24">
        <f>VLOOKUP(M199,表2.获奖金额及对应奖项!A:D,4,0)</f>
        <v>3000</v>
      </c>
      <c r="O199" s="30" t="s">
        <v>26</v>
      </c>
      <c r="P199" s="31">
        <v>1</v>
      </c>
      <c r="Q199" s="24">
        <f t="shared" si="11"/>
        <v>3000</v>
      </c>
      <c r="R199" s="24" t="str">
        <f>IF(COUNT(FIND({1,2,3,4,5,6,7,8,9,0},Q199))&gt;0,"","仅证书")</f>
        <v/>
      </c>
    </row>
    <row r="200" s="13" customFormat="1" ht="23.45" customHeight="1" spans="1:18">
      <c r="A200" s="20">
        <v>198</v>
      </c>
      <c r="B200" s="20" t="s">
        <v>283</v>
      </c>
      <c r="C200" s="20">
        <v>2023015639</v>
      </c>
      <c r="D200" s="20" t="s">
        <v>20</v>
      </c>
      <c r="E200" s="21" t="s">
        <v>21</v>
      </c>
      <c r="F200" s="20" t="s">
        <v>65</v>
      </c>
      <c r="G200" s="25">
        <v>45803</v>
      </c>
      <c r="H200" s="24" t="str">
        <f>VLOOKUP(F200,'表1.校区竞赛认定目录（2025年）'!B:C,2,0)</f>
        <v>二类</v>
      </c>
      <c r="I200" s="20" t="s">
        <v>23</v>
      </c>
      <c r="J200" s="20" t="s">
        <v>24</v>
      </c>
      <c r="K200" s="20" t="s">
        <v>25</v>
      </c>
      <c r="L200" s="26" t="str">
        <f t="shared" si="9"/>
        <v>（不含特）</v>
      </c>
      <c r="M200" s="26" t="str">
        <f t="shared" si="10"/>
        <v>二类省部级二等奖（不含特）</v>
      </c>
      <c r="N200" s="24">
        <f>VLOOKUP(M200,表2.获奖金额及对应奖项!A:D,4,0)</f>
        <v>800</v>
      </c>
      <c r="O200" s="30" t="s">
        <v>26</v>
      </c>
      <c r="P200" s="31">
        <v>1</v>
      </c>
      <c r="Q200" s="24">
        <f t="shared" si="11"/>
        <v>800</v>
      </c>
      <c r="R200" s="24" t="str">
        <f>IF(COUNT(FIND({1,2,3,4,5,6,7,8,9,0},Q200))&gt;0,"","仅证书")</f>
        <v/>
      </c>
    </row>
    <row r="201" s="13" customFormat="1" ht="23.45" customHeight="1" spans="1:18">
      <c r="A201" s="20">
        <v>199</v>
      </c>
      <c r="B201" s="20" t="s">
        <v>284</v>
      </c>
      <c r="C201" s="20">
        <v>2024016851</v>
      </c>
      <c r="D201" s="20" t="s">
        <v>20</v>
      </c>
      <c r="E201" s="21" t="s">
        <v>21</v>
      </c>
      <c r="F201" s="20" t="s">
        <v>157</v>
      </c>
      <c r="G201" s="25">
        <v>45870</v>
      </c>
      <c r="H201" s="24" t="str">
        <f>VLOOKUP(F201,'表1.校区竞赛认定目录（2025年）'!B:C,2,0)</f>
        <v>二类</v>
      </c>
      <c r="I201" s="20" t="s">
        <v>30</v>
      </c>
      <c r="J201" s="20" t="s">
        <v>31</v>
      </c>
      <c r="K201" s="20" t="s">
        <v>25</v>
      </c>
      <c r="L201" s="26" t="str">
        <f t="shared" ref="L201:L240" si="12">_xlfn.IFS(K201="是","（含特）",K201="否","（不含特）")</f>
        <v>（不含特）</v>
      </c>
      <c r="M201" s="26" t="str">
        <f t="shared" ref="M201:M240" si="13">H201&amp;I201&amp;J201&amp;L201</f>
        <v>二类国家级三等奖（不含特）</v>
      </c>
      <c r="N201" s="24">
        <f>VLOOKUP(M201,表2.获奖金额及对应奖项!A:D,4,0)</f>
        <v>1500</v>
      </c>
      <c r="O201" s="20" t="s">
        <v>113</v>
      </c>
      <c r="P201" s="31" t="s">
        <v>276</v>
      </c>
      <c r="Q201" s="24">
        <f t="shared" si="11"/>
        <v>1500</v>
      </c>
      <c r="R201" s="24" t="str">
        <f>IF(COUNT(FIND({1,2,3,4,5,6,7,8,9,0},Q201))&gt;0,"","仅证书")</f>
        <v/>
      </c>
    </row>
    <row r="202" s="13" customFormat="1" ht="23.45" customHeight="1" spans="1:18">
      <c r="A202" s="20">
        <v>200</v>
      </c>
      <c r="B202" s="20" t="s">
        <v>285</v>
      </c>
      <c r="C202" s="20">
        <v>2023016277</v>
      </c>
      <c r="D202" s="20" t="s">
        <v>20</v>
      </c>
      <c r="E202" s="21" t="s">
        <v>21</v>
      </c>
      <c r="F202" s="20" t="s">
        <v>112</v>
      </c>
      <c r="G202" s="25">
        <v>45839</v>
      </c>
      <c r="H202" s="24" t="str">
        <f>VLOOKUP(F202,'表1.校区竞赛认定目录（2025年）'!B:C,2,0)</f>
        <v>二类</v>
      </c>
      <c r="I202" s="20" t="s">
        <v>30</v>
      </c>
      <c r="J202" s="20" t="s">
        <v>24</v>
      </c>
      <c r="K202" s="20" t="s">
        <v>25</v>
      </c>
      <c r="L202" s="26" t="str">
        <f t="shared" si="12"/>
        <v>（不含特）</v>
      </c>
      <c r="M202" s="26" t="str">
        <f t="shared" si="13"/>
        <v>二类国家级二等奖（不含特）</v>
      </c>
      <c r="N202" s="24">
        <f>VLOOKUP(M202,表2.获奖金额及对应奖项!A:D,4,0)</f>
        <v>2000</v>
      </c>
      <c r="O202" s="30" t="s">
        <v>113</v>
      </c>
      <c r="P202" s="31">
        <v>1</v>
      </c>
      <c r="Q202" s="24">
        <f t="shared" si="11"/>
        <v>2000</v>
      </c>
      <c r="R202" s="24" t="str">
        <f>IF(COUNT(FIND({1,2,3,4,5,6,7,8,9,0},Q202))&gt;0,"","仅证书")</f>
        <v/>
      </c>
    </row>
    <row r="203" s="13" customFormat="1" ht="23.45" customHeight="1" spans="1:18">
      <c r="A203" s="20">
        <v>201</v>
      </c>
      <c r="B203" s="21" t="s">
        <v>286</v>
      </c>
      <c r="C203" s="21">
        <v>2023015892</v>
      </c>
      <c r="D203" s="21" t="s">
        <v>20</v>
      </c>
      <c r="E203" s="21" t="s">
        <v>21</v>
      </c>
      <c r="F203" s="21" t="s">
        <v>57</v>
      </c>
      <c r="G203" s="23">
        <v>45895</v>
      </c>
      <c r="H203" s="24" t="str">
        <f>VLOOKUP(F203,'表1.校区竞赛认定目录（2025年）'!B:C,2,0)</f>
        <v>二类</v>
      </c>
      <c r="I203" s="21" t="s">
        <v>30</v>
      </c>
      <c r="J203" s="21" t="s">
        <v>24</v>
      </c>
      <c r="K203" s="21" t="s">
        <v>25</v>
      </c>
      <c r="L203" s="26" t="str">
        <f t="shared" si="12"/>
        <v>（不含特）</v>
      </c>
      <c r="M203" s="26" t="str">
        <f t="shared" si="13"/>
        <v>二类国家级二等奖（不含特）</v>
      </c>
      <c r="N203" s="24">
        <f>VLOOKUP(M203,表2.获奖金额及对应奖项!A:D,4,0)</f>
        <v>2000</v>
      </c>
      <c r="O203" s="21" t="s">
        <v>26</v>
      </c>
      <c r="P203" s="27">
        <v>1</v>
      </c>
      <c r="Q203" s="24">
        <f t="shared" si="11"/>
        <v>2000</v>
      </c>
      <c r="R203" s="24" t="str">
        <f>IF(COUNT(FIND({1,2,3,4,5,6,7,8,9,0},Q203))&gt;0,"","仅证书")</f>
        <v/>
      </c>
    </row>
    <row r="204" s="13" customFormat="1" ht="23.45" customHeight="1" spans="1:18">
      <c r="A204" s="20">
        <v>202</v>
      </c>
      <c r="B204" s="21" t="s">
        <v>287</v>
      </c>
      <c r="C204" s="21">
        <v>2023015434</v>
      </c>
      <c r="D204" s="21" t="s">
        <v>20</v>
      </c>
      <c r="E204" s="21" t="s">
        <v>21</v>
      </c>
      <c r="F204" s="21" t="s">
        <v>22</v>
      </c>
      <c r="G204" s="23">
        <v>45627</v>
      </c>
      <c r="H204" s="24" t="str">
        <f>VLOOKUP(F204,'表1.校区竞赛认定目录（2025年）'!B:C,2,0)</f>
        <v>二类</v>
      </c>
      <c r="I204" s="21" t="s">
        <v>23</v>
      </c>
      <c r="J204" s="21" t="s">
        <v>31</v>
      </c>
      <c r="K204" s="21" t="s">
        <v>25</v>
      </c>
      <c r="L204" s="26" t="str">
        <f t="shared" si="12"/>
        <v>（不含特）</v>
      </c>
      <c r="M204" s="26" t="str">
        <f t="shared" si="13"/>
        <v>二类省部级三等奖（不含特）</v>
      </c>
      <c r="N204" s="24" t="e">
        <f>VLOOKUP(M204,表2.获奖金额及对应奖项!A:D,4,0)</f>
        <v>#N/A</v>
      </c>
      <c r="O204" s="21" t="s">
        <v>26</v>
      </c>
      <c r="P204" s="27">
        <v>1</v>
      </c>
      <c r="Q204" s="24" t="e">
        <f t="shared" si="11"/>
        <v>#N/A</v>
      </c>
      <c r="R204" s="24" t="str">
        <f>IF(COUNT(FIND({1,2,3,4,5,6,7,8,9,0},Q204))&gt;0,"","仅证书")</f>
        <v>仅证书</v>
      </c>
    </row>
    <row r="205" s="13" customFormat="1" ht="23.45" customHeight="1" spans="1:18">
      <c r="A205" s="20">
        <v>203</v>
      </c>
      <c r="B205" s="21" t="s">
        <v>288</v>
      </c>
      <c r="C205" s="21">
        <v>2023015998</v>
      </c>
      <c r="D205" s="21" t="s">
        <v>20</v>
      </c>
      <c r="E205" s="21" t="s">
        <v>21</v>
      </c>
      <c r="F205" s="21" t="s">
        <v>22</v>
      </c>
      <c r="G205" s="23">
        <v>45627</v>
      </c>
      <c r="H205" s="24" t="str">
        <f>VLOOKUP(F205,'表1.校区竞赛认定目录（2025年）'!B:C,2,0)</f>
        <v>二类</v>
      </c>
      <c r="I205" s="21" t="s">
        <v>23</v>
      </c>
      <c r="J205" s="21" t="s">
        <v>24</v>
      </c>
      <c r="K205" s="21" t="s">
        <v>25</v>
      </c>
      <c r="L205" s="26" t="str">
        <f t="shared" si="12"/>
        <v>（不含特）</v>
      </c>
      <c r="M205" s="26" t="str">
        <f t="shared" si="13"/>
        <v>二类省部级二等奖（不含特）</v>
      </c>
      <c r="N205" s="24">
        <f>VLOOKUP(M205,表2.获奖金额及对应奖项!A:D,4,0)</f>
        <v>800</v>
      </c>
      <c r="O205" s="47" t="s">
        <v>26</v>
      </c>
      <c r="P205" s="48">
        <v>1</v>
      </c>
      <c r="Q205" s="24">
        <f t="shared" si="11"/>
        <v>800</v>
      </c>
      <c r="R205" s="24" t="str">
        <f>IF(COUNT(FIND({1,2,3,4,5,6,7,8,9,0},Q205))&gt;0,"","仅证书")</f>
        <v/>
      </c>
    </row>
    <row r="206" s="13" customFormat="1" ht="23.45" customHeight="1" spans="1:18">
      <c r="A206" s="20">
        <v>204</v>
      </c>
      <c r="B206" s="21" t="s">
        <v>289</v>
      </c>
      <c r="C206" s="21">
        <v>2023016262</v>
      </c>
      <c r="D206" s="21" t="s">
        <v>20</v>
      </c>
      <c r="E206" s="21" t="s">
        <v>21</v>
      </c>
      <c r="F206" s="21" t="s">
        <v>22</v>
      </c>
      <c r="G206" s="23">
        <v>45627</v>
      </c>
      <c r="H206" s="24" t="str">
        <f>VLOOKUP(F206,'表1.校区竞赛认定目录（2025年）'!B:C,2,0)</f>
        <v>二类</v>
      </c>
      <c r="I206" s="21" t="s">
        <v>23</v>
      </c>
      <c r="J206" s="21" t="s">
        <v>35</v>
      </c>
      <c r="K206" s="21" t="s">
        <v>25</v>
      </c>
      <c r="L206" s="26" t="str">
        <f t="shared" si="12"/>
        <v>（不含特）</v>
      </c>
      <c r="M206" s="26" t="str">
        <f t="shared" si="13"/>
        <v>二类省部级一等奖（不含特）</v>
      </c>
      <c r="N206" s="24">
        <f>VLOOKUP(M206,表2.获奖金额及对应奖项!A:D,4,0)</f>
        <v>1000</v>
      </c>
      <c r="O206" s="47" t="s">
        <v>26</v>
      </c>
      <c r="P206" s="48">
        <v>1</v>
      </c>
      <c r="Q206" s="24">
        <f t="shared" si="11"/>
        <v>1000</v>
      </c>
      <c r="R206" s="24" t="str">
        <f>IF(COUNT(FIND({1,2,3,4,5,6,7,8,9,0},Q206))&gt;0,"","仅证书")</f>
        <v/>
      </c>
    </row>
    <row r="207" s="13" customFormat="1" ht="23.45" customHeight="1" spans="1:18">
      <c r="A207" s="20">
        <v>205</v>
      </c>
      <c r="B207" s="21" t="s">
        <v>290</v>
      </c>
      <c r="C207" s="21">
        <v>2023015823</v>
      </c>
      <c r="D207" s="21" t="s">
        <v>20</v>
      </c>
      <c r="E207" s="21" t="s">
        <v>21</v>
      </c>
      <c r="F207" s="21" t="s">
        <v>22</v>
      </c>
      <c r="G207" s="23">
        <v>45627</v>
      </c>
      <c r="H207" s="24" t="str">
        <f>VLOOKUP(F207,'表1.校区竞赛认定目录（2025年）'!B:C,2,0)</f>
        <v>二类</v>
      </c>
      <c r="I207" s="21" t="s">
        <v>23</v>
      </c>
      <c r="J207" s="21" t="s">
        <v>24</v>
      </c>
      <c r="K207" s="21" t="s">
        <v>25</v>
      </c>
      <c r="L207" s="26" t="str">
        <f t="shared" si="12"/>
        <v>（不含特）</v>
      </c>
      <c r="M207" s="26" t="str">
        <f t="shared" si="13"/>
        <v>二类省部级二等奖（不含特）</v>
      </c>
      <c r="N207" s="24">
        <f>VLOOKUP(M207,表2.获奖金额及对应奖项!A:D,4,0)</f>
        <v>800</v>
      </c>
      <c r="O207" s="47" t="s">
        <v>26</v>
      </c>
      <c r="P207" s="48">
        <v>1</v>
      </c>
      <c r="Q207" s="24">
        <f t="shared" si="11"/>
        <v>800</v>
      </c>
      <c r="R207" s="24" t="str">
        <f>IF(COUNT(FIND({1,2,3,4,5,6,7,8,9,0},Q207))&gt;0,"","仅证书")</f>
        <v/>
      </c>
    </row>
    <row r="208" s="13" customFormat="1" ht="23.45" customHeight="1" spans="1:18">
      <c r="A208" s="20">
        <v>206</v>
      </c>
      <c r="B208" s="21" t="s">
        <v>291</v>
      </c>
      <c r="C208" s="21">
        <v>2022015806</v>
      </c>
      <c r="D208" s="21" t="s">
        <v>20</v>
      </c>
      <c r="E208" s="21" t="s">
        <v>21</v>
      </c>
      <c r="F208" s="21" t="s">
        <v>22</v>
      </c>
      <c r="G208" s="23">
        <v>45627</v>
      </c>
      <c r="H208" s="24" t="str">
        <f>VLOOKUP(F208,'表1.校区竞赛认定目录（2025年）'!B:C,2,0)</f>
        <v>二类</v>
      </c>
      <c r="I208" s="21" t="s">
        <v>23</v>
      </c>
      <c r="J208" s="21" t="s">
        <v>24</v>
      </c>
      <c r="K208" s="21" t="s">
        <v>25</v>
      </c>
      <c r="L208" s="26" t="str">
        <f t="shared" si="12"/>
        <v>（不含特）</v>
      </c>
      <c r="M208" s="26" t="str">
        <f t="shared" si="13"/>
        <v>二类省部级二等奖（不含特）</v>
      </c>
      <c r="N208" s="24">
        <f>VLOOKUP(M208,表2.获奖金额及对应奖项!A:D,4,0)</f>
        <v>800</v>
      </c>
      <c r="O208" s="21" t="s">
        <v>26</v>
      </c>
      <c r="P208" s="27">
        <v>1</v>
      </c>
      <c r="Q208" s="24">
        <f t="shared" si="11"/>
        <v>800</v>
      </c>
      <c r="R208" s="24" t="str">
        <f>IF(COUNT(FIND({1,2,3,4,5,6,7,8,9,0},Q208))&gt;0,"","仅证书")</f>
        <v/>
      </c>
    </row>
    <row r="209" s="13" customFormat="1" ht="23.45" customHeight="1" spans="1:18">
      <c r="A209" s="20">
        <v>207</v>
      </c>
      <c r="B209" s="21" t="s">
        <v>292</v>
      </c>
      <c r="C209" s="21">
        <v>2024015956</v>
      </c>
      <c r="D209" s="21" t="s">
        <v>20</v>
      </c>
      <c r="E209" s="21" t="s">
        <v>21</v>
      </c>
      <c r="F209" s="21" t="s">
        <v>293</v>
      </c>
      <c r="G209" s="23">
        <v>45778</v>
      </c>
      <c r="H209" s="24" t="str">
        <f>VLOOKUP(F209,'表1.校区竞赛认定目录（2025年）'!B:C,2,0)</f>
        <v>二类</v>
      </c>
      <c r="I209" s="21" t="s">
        <v>23</v>
      </c>
      <c r="J209" s="21" t="s">
        <v>31</v>
      </c>
      <c r="K209" s="21" t="s">
        <v>25</v>
      </c>
      <c r="L209" s="26" t="str">
        <f t="shared" si="12"/>
        <v>（不含特）</v>
      </c>
      <c r="M209" s="26" t="str">
        <f t="shared" si="13"/>
        <v>二类省部级三等奖（不含特）</v>
      </c>
      <c r="N209" s="24" t="e">
        <f>VLOOKUP(M209,表2.获奖金额及对应奖项!A:D,4,0)</f>
        <v>#N/A</v>
      </c>
      <c r="O209" s="47" t="s">
        <v>113</v>
      </c>
      <c r="P209" s="48">
        <v>0.333</v>
      </c>
      <c r="Q209" s="24" t="e">
        <f t="shared" si="11"/>
        <v>#N/A</v>
      </c>
      <c r="R209" s="24" t="str">
        <f>IF(COUNT(FIND({1,2,3,4,5,6,7,8,9,0},Q209))&gt;0,"","仅证书")</f>
        <v>仅证书</v>
      </c>
    </row>
    <row r="210" s="13" customFormat="1" ht="23.45" customHeight="1" spans="1:18">
      <c r="A210" s="20">
        <v>208</v>
      </c>
      <c r="B210" s="21" t="s">
        <v>294</v>
      </c>
      <c r="C210" s="21">
        <v>2022016115</v>
      </c>
      <c r="D210" s="21" t="s">
        <v>20</v>
      </c>
      <c r="E210" s="21" t="s">
        <v>21</v>
      </c>
      <c r="F210" s="21" t="s">
        <v>22</v>
      </c>
      <c r="G210" s="23">
        <v>45627</v>
      </c>
      <c r="H210" s="24" t="str">
        <f>VLOOKUP(F210,'表1.校区竞赛认定目录（2025年）'!B:C,2,0)</f>
        <v>二类</v>
      </c>
      <c r="I210" s="21" t="s">
        <v>23</v>
      </c>
      <c r="J210" s="21" t="s">
        <v>24</v>
      </c>
      <c r="K210" s="21" t="s">
        <v>25</v>
      </c>
      <c r="L210" s="26" t="str">
        <f t="shared" si="12"/>
        <v>（不含特）</v>
      </c>
      <c r="M210" s="26" t="str">
        <f t="shared" si="13"/>
        <v>二类省部级二等奖（不含特）</v>
      </c>
      <c r="N210" s="24">
        <f>VLOOKUP(M210,表2.获奖金额及对应奖项!A:D,4,0)</f>
        <v>800</v>
      </c>
      <c r="O210" s="47" t="s">
        <v>26</v>
      </c>
      <c r="P210" s="48">
        <v>1</v>
      </c>
      <c r="Q210" s="24">
        <f t="shared" si="11"/>
        <v>800</v>
      </c>
      <c r="R210" s="24" t="str">
        <f>IF(COUNT(FIND({1,2,3,4,5,6,7,8,9,0},Q210))&gt;0,"","仅证书")</f>
        <v/>
      </c>
    </row>
    <row r="211" s="13" customFormat="1" ht="23.45" customHeight="1" spans="1:18">
      <c r="A211" s="20">
        <v>209</v>
      </c>
      <c r="B211" s="21" t="s">
        <v>295</v>
      </c>
      <c r="C211" s="21">
        <v>2022016081</v>
      </c>
      <c r="D211" s="21" t="s">
        <v>20</v>
      </c>
      <c r="E211" s="21" t="s">
        <v>21</v>
      </c>
      <c r="F211" s="21" t="s">
        <v>57</v>
      </c>
      <c r="G211" s="23">
        <v>45895</v>
      </c>
      <c r="H211" s="24" t="str">
        <f>VLOOKUP(F211,'表1.校区竞赛认定目录（2025年）'!B:C,2,0)</f>
        <v>二类</v>
      </c>
      <c r="I211" s="21" t="s">
        <v>30</v>
      </c>
      <c r="J211" s="21" t="s">
        <v>31</v>
      </c>
      <c r="K211" s="21" t="s">
        <v>25</v>
      </c>
      <c r="L211" s="26" t="str">
        <f t="shared" si="12"/>
        <v>（不含特）</v>
      </c>
      <c r="M211" s="26" t="str">
        <f t="shared" si="13"/>
        <v>二类国家级三等奖（不含特）</v>
      </c>
      <c r="N211" s="24">
        <f>VLOOKUP(M211,表2.获奖金额及对应奖项!A:D,4,0)</f>
        <v>1500</v>
      </c>
      <c r="O211" s="47" t="s">
        <v>26</v>
      </c>
      <c r="P211" s="48">
        <v>1</v>
      </c>
      <c r="Q211" s="24">
        <f t="shared" si="11"/>
        <v>1500</v>
      </c>
      <c r="R211" s="24" t="str">
        <f>IF(COUNT(FIND({1,2,3,4,5,6,7,8,9,0},Q211))&gt;0,"","仅证书")</f>
        <v/>
      </c>
    </row>
    <row r="212" s="13" customFormat="1" ht="23.45" customHeight="1" spans="1:18">
      <c r="A212" s="20">
        <v>210</v>
      </c>
      <c r="B212" s="21" t="s">
        <v>296</v>
      </c>
      <c r="C212" s="21">
        <v>2022016120</v>
      </c>
      <c r="D212" s="21" t="s">
        <v>20</v>
      </c>
      <c r="E212" s="21" t="s">
        <v>21</v>
      </c>
      <c r="F212" s="21" t="s">
        <v>65</v>
      </c>
      <c r="G212" s="25">
        <v>45803</v>
      </c>
      <c r="H212" s="24" t="str">
        <f>VLOOKUP(F212,'表1.校区竞赛认定目录（2025年）'!B:C,2,0)</f>
        <v>二类</v>
      </c>
      <c r="I212" s="21" t="s">
        <v>23</v>
      </c>
      <c r="J212" s="21" t="s">
        <v>31</v>
      </c>
      <c r="K212" s="21" t="s">
        <v>25</v>
      </c>
      <c r="L212" s="26" t="str">
        <f t="shared" si="12"/>
        <v>（不含特）</v>
      </c>
      <c r="M212" s="26" t="str">
        <f t="shared" si="13"/>
        <v>二类省部级三等奖（不含特）</v>
      </c>
      <c r="N212" s="24" t="e">
        <f>VLOOKUP(M212,表2.获奖金额及对应奖项!A:D,4,0)</f>
        <v>#N/A</v>
      </c>
      <c r="O212" s="21" t="s">
        <v>26</v>
      </c>
      <c r="P212" s="27">
        <v>1</v>
      </c>
      <c r="Q212" s="24" t="e">
        <f t="shared" si="11"/>
        <v>#N/A</v>
      </c>
      <c r="R212" s="24" t="str">
        <f>IF(COUNT(FIND({1,2,3,4,5,6,7,8,9,0},Q212))&gt;0,"","仅证书")</f>
        <v>仅证书</v>
      </c>
    </row>
    <row r="213" s="13" customFormat="1" ht="23.45" customHeight="1" spans="1:18">
      <c r="A213" s="20">
        <v>211</v>
      </c>
      <c r="B213" s="21" t="s">
        <v>297</v>
      </c>
      <c r="C213" s="21">
        <v>2024217023</v>
      </c>
      <c r="D213" s="21" t="s">
        <v>20</v>
      </c>
      <c r="E213" s="21" t="s">
        <v>21</v>
      </c>
      <c r="F213" s="21" t="s">
        <v>142</v>
      </c>
      <c r="G213" s="23">
        <v>45778</v>
      </c>
      <c r="H213" s="24" t="str">
        <f>VLOOKUP(F213,'表1.校区竞赛认定目录（2025年）'!B:C,2,0)</f>
        <v>二类</v>
      </c>
      <c r="I213" s="21" t="s">
        <v>23</v>
      </c>
      <c r="J213" s="21" t="s">
        <v>24</v>
      </c>
      <c r="K213" s="21" t="s">
        <v>25</v>
      </c>
      <c r="L213" s="26" t="str">
        <f t="shared" si="12"/>
        <v>（不含特）</v>
      </c>
      <c r="M213" s="26" t="str">
        <f t="shared" si="13"/>
        <v>二类省部级二等奖（不含特）</v>
      </c>
      <c r="N213" s="24">
        <f>VLOOKUP(M213,表2.获奖金额及对应奖项!A:D,4,0)</f>
        <v>800</v>
      </c>
      <c r="O213" s="21" t="s">
        <v>39</v>
      </c>
      <c r="P213" s="27">
        <v>0.15</v>
      </c>
      <c r="Q213" s="24">
        <f t="shared" si="11"/>
        <v>120</v>
      </c>
      <c r="R213" s="24" t="str">
        <f>IF(COUNT(FIND({1,2,3,4,5,6,7,8,9,0},Q213))&gt;0,"","仅证书")</f>
        <v/>
      </c>
    </row>
    <row r="214" s="13" customFormat="1" ht="23.45" customHeight="1" spans="1:18">
      <c r="A214" s="20">
        <v>212</v>
      </c>
      <c r="B214" s="21" t="s">
        <v>298</v>
      </c>
      <c r="C214" s="21">
        <v>2023016124</v>
      </c>
      <c r="D214" s="21" t="s">
        <v>20</v>
      </c>
      <c r="E214" s="21" t="s">
        <v>21</v>
      </c>
      <c r="F214" s="21" t="s">
        <v>22</v>
      </c>
      <c r="G214" s="23">
        <v>45627</v>
      </c>
      <c r="H214" s="24" t="str">
        <f>VLOOKUP(F214,'表1.校区竞赛认定目录（2025年）'!B:C,2,0)</f>
        <v>二类</v>
      </c>
      <c r="I214" s="21" t="s">
        <v>23</v>
      </c>
      <c r="J214" s="21" t="s">
        <v>24</v>
      </c>
      <c r="K214" s="21" t="s">
        <v>25</v>
      </c>
      <c r="L214" s="26" t="str">
        <f t="shared" si="12"/>
        <v>（不含特）</v>
      </c>
      <c r="M214" s="26" t="str">
        <f t="shared" si="13"/>
        <v>二类省部级二等奖（不含特）</v>
      </c>
      <c r="N214" s="24">
        <f>VLOOKUP(M214,表2.获奖金额及对应奖项!A:D,4,0)</f>
        <v>800</v>
      </c>
      <c r="O214" s="21" t="s">
        <v>26</v>
      </c>
      <c r="P214" s="27">
        <v>1</v>
      </c>
      <c r="Q214" s="24">
        <f t="shared" si="11"/>
        <v>800</v>
      </c>
      <c r="R214" s="24" t="str">
        <f>IF(COUNT(FIND({1,2,3,4,5,6,7,8,9,0},Q214))&gt;0,"","仅证书")</f>
        <v/>
      </c>
    </row>
    <row r="215" s="13" customFormat="1" ht="23.45" customHeight="1" spans="1:18">
      <c r="A215" s="20">
        <v>213</v>
      </c>
      <c r="B215" s="21" t="s">
        <v>299</v>
      </c>
      <c r="C215" s="21">
        <v>2023016472</v>
      </c>
      <c r="D215" s="21" t="s">
        <v>20</v>
      </c>
      <c r="E215" s="21" t="s">
        <v>21</v>
      </c>
      <c r="F215" s="21" t="s">
        <v>199</v>
      </c>
      <c r="G215" s="23">
        <v>45778</v>
      </c>
      <c r="H215" s="24" t="str">
        <f>VLOOKUP(F215,'表1.校区竞赛认定目录（2025年）'!B:C,2,0)</f>
        <v>二类</v>
      </c>
      <c r="I215" s="21" t="s">
        <v>23</v>
      </c>
      <c r="J215" s="21" t="s">
        <v>31</v>
      </c>
      <c r="K215" s="21" t="s">
        <v>25</v>
      </c>
      <c r="L215" s="26" t="str">
        <f t="shared" si="12"/>
        <v>（不含特）</v>
      </c>
      <c r="M215" s="26" t="str">
        <f t="shared" si="13"/>
        <v>二类省部级三等奖（不含特）</v>
      </c>
      <c r="N215" s="24" t="e">
        <f>VLOOKUP(M215,表2.获奖金额及对应奖项!A:D,4,0)</f>
        <v>#N/A</v>
      </c>
      <c r="O215" s="21" t="s">
        <v>39</v>
      </c>
      <c r="P215" s="27">
        <v>0.3</v>
      </c>
      <c r="Q215" s="24" t="e">
        <f t="shared" si="11"/>
        <v>#N/A</v>
      </c>
      <c r="R215" s="24" t="str">
        <f>IF(COUNT(FIND({1,2,3,4,5,6,7,8,9,0},Q215))&gt;0,"","仅证书")</f>
        <v>仅证书</v>
      </c>
    </row>
    <row r="216" s="13" customFormat="1" ht="23.45" customHeight="1" spans="1:18">
      <c r="A216" s="20">
        <v>214</v>
      </c>
      <c r="B216" s="21" t="s">
        <v>300</v>
      </c>
      <c r="C216" s="21">
        <v>2024016847</v>
      </c>
      <c r="D216" s="21" t="s">
        <v>20</v>
      </c>
      <c r="E216" s="21" t="s">
        <v>21</v>
      </c>
      <c r="F216" s="21" t="s">
        <v>137</v>
      </c>
      <c r="G216" s="23">
        <v>45839</v>
      </c>
      <c r="H216" s="24" t="str">
        <f>VLOOKUP(F216,'表1.校区竞赛认定目录（2025年）'!B:C,2,0)</f>
        <v>二类</v>
      </c>
      <c r="I216" s="21" t="s">
        <v>23</v>
      </c>
      <c r="J216" s="21" t="s">
        <v>24</v>
      </c>
      <c r="K216" s="21" t="s">
        <v>25</v>
      </c>
      <c r="L216" s="26" t="str">
        <f t="shared" si="12"/>
        <v>（不含特）</v>
      </c>
      <c r="M216" s="26" t="str">
        <f t="shared" si="13"/>
        <v>二类省部级二等奖（不含特）</v>
      </c>
      <c r="N216" s="24">
        <f>VLOOKUP(M216,表2.获奖金额及对应奖项!A:D,4,0)</f>
        <v>800</v>
      </c>
      <c r="O216" s="21" t="s">
        <v>39</v>
      </c>
      <c r="P216" s="27">
        <v>0.25</v>
      </c>
      <c r="Q216" s="24">
        <f t="shared" si="11"/>
        <v>200</v>
      </c>
      <c r="R216" s="24" t="str">
        <f>IF(COUNT(FIND({1,2,3,4,5,6,7,8,9,0},Q216))&gt;0,"","仅证书")</f>
        <v/>
      </c>
    </row>
    <row r="217" s="13" customFormat="1" ht="23.45" customHeight="1" spans="1:18">
      <c r="A217" s="20">
        <v>215</v>
      </c>
      <c r="B217" s="21" t="s">
        <v>301</v>
      </c>
      <c r="C217" s="21">
        <v>2023016487</v>
      </c>
      <c r="D217" s="21" t="s">
        <v>20</v>
      </c>
      <c r="E217" s="21" t="s">
        <v>21</v>
      </c>
      <c r="F217" s="21" t="s">
        <v>22</v>
      </c>
      <c r="G217" s="23">
        <v>45627</v>
      </c>
      <c r="H217" s="24" t="str">
        <f>VLOOKUP(F217,'表1.校区竞赛认定目录（2025年）'!B:C,2,0)</f>
        <v>二类</v>
      </c>
      <c r="I217" s="21" t="s">
        <v>23</v>
      </c>
      <c r="J217" s="21" t="s">
        <v>24</v>
      </c>
      <c r="K217" s="21" t="s">
        <v>25</v>
      </c>
      <c r="L217" s="26" t="str">
        <f t="shared" si="12"/>
        <v>（不含特）</v>
      </c>
      <c r="M217" s="26" t="str">
        <f t="shared" si="13"/>
        <v>二类省部级二等奖（不含特）</v>
      </c>
      <c r="N217" s="24">
        <f>VLOOKUP(M217,表2.获奖金额及对应奖项!A:D,4,0)</f>
        <v>800</v>
      </c>
      <c r="O217" s="21" t="s">
        <v>26</v>
      </c>
      <c r="P217" s="27">
        <v>1</v>
      </c>
      <c r="Q217" s="24">
        <f t="shared" si="11"/>
        <v>800</v>
      </c>
      <c r="R217" s="24" t="str">
        <f>IF(COUNT(FIND({1,2,3,4,5,6,7,8,9,0},Q217))&gt;0,"","仅证书")</f>
        <v/>
      </c>
    </row>
    <row r="218" s="13" customFormat="1" ht="23.45" customHeight="1" spans="1:18">
      <c r="A218" s="20">
        <v>216</v>
      </c>
      <c r="B218" s="21" t="s">
        <v>302</v>
      </c>
      <c r="C218" s="21">
        <v>2022016077</v>
      </c>
      <c r="D218" s="21" t="s">
        <v>20</v>
      </c>
      <c r="E218" s="21" t="s">
        <v>21</v>
      </c>
      <c r="F218" s="21" t="s">
        <v>57</v>
      </c>
      <c r="G218" s="23">
        <v>45895</v>
      </c>
      <c r="H218" s="24" t="str">
        <f>VLOOKUP(F218,'表1.校区竞赛认定目录（2025年）'!B:C,2,0)</f>
        <v>二类</v>
      </c>
      <c r="I218" s="21" t="s">
        <v>30</v>
      </c>
      <c r="J218" s="21" t="s">
        <v>31</v>
      </c>
      <c r="K218" s="21" t="s">
        <v>25</v>
      </c>
      <c r="L218" s="26" t="str">
        <f t="shared" si="12"/>
        <v>（不含特）</v>
      </c>
      <c r="M218" s="26" t="str">
        <f t="shared" si="13"/>
        <v>二类国家级三等奖（不含特）</v>
      </c>
      <c r="N218" s="24">
        <f>VLOOKUP(M218,表2.获奖金额及对应奖项!A:D,4,0)</f>
        <v>1500</v>
      </c>
      <c r="O218" s="21" t="s">
        <v>26</v>
      </c>
      <c r="P218" s="27">
        <v>1</v>
      </c>
      <c r="Q218" s="24">
        <f t="shared" si="11"/>
        <v>1500</v>
      </c>
      <c r="R218" s="24" t="str">
        <f>IF(COUNT(FIND({1,2,3,4,5,6,7,8,9,0},Q218))&gt;0,"","仅证书")</f>
        <v/>
      </c>
    </row>
    <row r="219" s="13" customFormat="1" ht="23.45" customHeight="1" spans="1:18">
      <c r="A219" s="20">
        <v>217</v>
      </c>
      <c r="B219" s="21" t="s">
        <v>303</v>
      </c>
      <c r="C219" s="21">
        <v>2023016440</v>
      </c>
      <c r="D219" s="21" t="s">
        <v>20</v>
      </c>
      <c r="E219" s="21" t="s">
        <v>21</v>
      </c>
      <c r="F219" s="21" t="s">
        <v>304</v>
      </c>
      <c r="G219" s="23">
        <v>45627</v>
      </c>
      <c r="H219" s="24" t="str">
        <f>VLOOKUP(F219,'表1.校区竞赛认定目录（2025年）'!B:C,2,0)</f>
        <v>一类</v>
      </c>
      <c r="I219" s="21" t="s">
        <v>30</v>
      </c>
      <c r="J219" s="21" t="s">
        <v>31</v>
      </c>
      <c r="K219" s="21" t="s">
        <v>25</v>
      </c>
      <c r="L219" s="26" t="str">
        <f t="shared" si="12"/>
        <v>（不含特）</v>
      </c>
      <c r="M219" s="26" t="str">
        <f t="shared" si="13"/>
        <v>一类国家级三等奖（不含特）</v>
      </c>
      <c r="N219" s="24">
        <f>VLOOKUP(M219,表2.获奖金额及对应奖项!A:D,4,0)</f>
        <v>2000</v>
      </c>
      <c r="O219" s="21" t="s">
        <v>39</v>
      </c>
      <c r="P219" s="27">
        <v>1</v>
      </c>
      <c r="Q219" s="24">
        <f t="shared" si="11"/>
        <v>2000</v>
      </c>
      <c r="R219" s="24" t="str">
        <f>IF(COUNT(FIND({1,2,3,4,5,6,7,8,9,0},Q219))&gt;0,"","仅证书")</f>
        <v/>
      </c>
    </row>
    <row r="220" s="13" customFormat="1" ht="23.45" customHeight="1" spans="1:18">
      <c r="A220" s="20">
        <v>218</v>
      </c>
      <c r="B220" s="21" t="s">
        <v>305</v>
      </c>
      <c r="C220" s="21">
        <v>2024016488</v>
      </c>
      <c r="D220" s="21" t="s">
        <v>20</v>
      </c>
      <c r="E220" s="21" t="s">
        <v>21</v>
      </c>
      <c r="F220" s="21" t="s">
        <v>278</v>
      </c>
      <c r="G220" s="23">
        <v>45870</v>
      </c>
      <c r="H220" s="24" t="str">
        <f>VLOOKUP(F220,'表1.校区竞赛认定目录（2025年）'!B:C,2,0)</f>
        <v>二类</v>
      </c>
      <c r="I220" s="21" t="s">
        <v>30</v>
      </c>
      <c r="J220" s="21" t="s">
        <v>31</v>
      </c>
      <c r="K220" s="21" t="s">
        <v>25</v>
      </c>
      <c r="L220" s="26" t="str">
        <f t="shared" si="12"/>
        <v>（不含特）</v>
      </c>
      <c r="M220" s="26" t="str">
        <f t="shared" si="13"/>
        <v>二类国家级三等奖（不含特）</v>
      </c>
      <c r="N220" s="24">
        <f>VLOOKUP(M220,表2.获奖金额及对应奖项!A:D,4,0)</f>
        <v>1500</v>
      </c>
      <c r="O220" s="21" t="s">
        <v>113</v>
      </c>
      <c r="P220" s="27">
        <v>1</v>
      </c>
      <c r="Q220" s="24">
        <f t="shared" si="11"/>
        <v>1500</v>
      </c>
      <c r="R220" s="24" t="str">
        <f>IF(COUNT(FIND({1,2,3,4,5,6,7,8,9,0},Q220))&gt;0,"","仅证书")</f>
        <v/>
      </c>
    </row>
    <row r="221" s="13" customFormat="1" ht="23.45" customHeight="1" spans="1:18">
      <c r="A221" s="20">
        <v>219</v>
      </c>
      <c r="B221" s="21" t="s">
        <v>306</v>
      </c>
      <c r="C221" s="21">
        <v>2022016169</v>
      </c>
      <c r="D221" s="21" t="s">
        <v>20</v>
      </c>
      <c r="E221" s="21" t="s">
        <v>21</v>
      </c>
      <c r="F221" s="21" t="s">
        <v>65</v>
      </c>
      <c r="G221" s="23">
        <v>45713</v>
      </c>
      <c r="H221" s="24" t="str">
        <f>VLOOKUP(F221,'表1.校区竞赛认定目录（2025年）'!B:C,2,0)</f>
        <v>二类</v>
      </c>
      <c r="I221" s="21" t="s">
        <v>30</v>
      </c>
      <c r="J221" s="21" t="s">
        <v>24</v>
      </c>
      <c r="K221" s="21" t="s">
        <v>25</v>
      </c>
      <c r="L221" s="26" t="str">
        <f t="shared" si="12"/>
        <v>（不含特）</v>
      </c>
      <c r="M221" s="26" t="str">
        <f t="shared" si="13"/>
        <v>二类国家级二等奖（不含特）</v>
      </c>
      <c r="N221" s="24">
        <f>VLOOKUP(M221,表2.获奖金额及对应奖项!A:D,4,0)</f>
        <v>2000</v>
      </c>
      <c r="O221" s="21" t="s">
        <v>26</v>
      </c>
      <c r="P221" s="27">
        <v>1</v>
      </c>
      <c r="Q221" s="24">
        <f t="shared" si="11"/>
        <v>2000</v>
      </c>
      <c r="R221" s="24" t="str">
        <f>IF(COUNT(FIND({1,2,3,4,5,6,7,8,9,0},Q221))&gt;0,"","仅证书")</f>
        <v/>
      </c>
    </row>
    <row r="222" s="13" customFormat="1" ht="23.45" customHeight="1" spans="1:18">
      <c r="A222" s="20">
        <v>220</v>
      </c>
      <c r="B222" s="21" t="s">
        <v>307</v>
      </c>
      <c r="C222" s="21">
        <v>2022016171</v>
      </c>
      <c r="D222" s="21" t="s">
        <v>20</v>
      </c>
      <c r="E222" s="21" t="s">
        <v>21</v>
      </c>
      <c r="F222" s="21" t="s">
        <v>215</v>
      </c>
      <c r="G222" s="23">
        <v>45566</v>
      </c>
      <c r="H222" s="24" t="str">
        <f>VLOOKUP(F222,'表1.校区竞赛认定目录（2025年）'!B:C,2,0)</f>
        <v>一类</v>
      </c>
      <c r="I222" s="21" t="s">
        <v>30</v>
      </c>
      <c r="J222" s="21" t="s">
        <v>24</v>
      </c>
      <c r="K222" s="21" t="s">
        <v>32</v>
      </c>
      <c r="L222" s="26" t="str">
        <f t="shared" si="12"/>
        <v>（含特）</v>
      </c>
      <c r="M222" s="26" t="str">
        <f t="shared" si="13"/>
        <v>一类国家级二等奖（含特）</v>
      </c>
      <c r="N222" s="24">
        <f>VLOOKUP(M222,表2.获奖金额及对应奖项!A:D,4,0)</f>
        <v>2000</v>
      </c>
      <c r="O222" s="21" t="s">
        <v>39</v>
      </c>
      <c r="P222" s="27">
        <v>1</v>
      </c>
      <c r="Q222" s="24">
        <f t="shared" si="11"/>
        <v>2000</v>
      </c>
      <c r="R222" s="24" t="str">
        <f>IF(COUNT(FIND({1,2,3,4,5,6,7,8,9,0},Q222))&gt;0,"","仅证书")</f>
        <v/>
      </c>
    </row>
    <row r="223" s="13" customFormat="1" ht="23.45" customHeight="1" spans="1:18">
      <c r="A223" s="20">
        <v>221</v>
      </c>
      <c r="B223" s="21" t="s">
        <v>308</v>
      </c>
      <c r="C223" s="21">
        <v>2023016425</v>
      </c>
      <c r="D223" s="21" t="s">
        <v>20</v>
      </c>
      <c r="E223" s="21" t="s">
        <v>21</v>
      </c>
      <c r="F223" s="21" t="s">
        <v>77</v>
      </c>
      <c r="G223" s="23">
        <v>45627</v>
      </c>
      <c r="H223" s="24" t="str">
        <f>VLOOKUP(F223,'表1.校区竞赛认定目录（2025年）'!B:C,2,0)</f>
        <v>二类</v>
      </c>
      <c r="I223" s="21" t="s">
        <v>30</v>
      </c>
      <c r="J223" s="21" t="s">
        <v>35</v>
      </c>
      <c r="K223" s="21" t="s">
        <v>25</v>
      </c>
      <c r="L223" s="26" t="str">
        <f t="shared" si="12"/>
        <v>（不含特）</v>
      </c>
      <c r="M223" s="26" t="str">
        <f t="shared" si="13"/>
        <v>二类国家级一等奖（不含特）</v>
      </c>
      <c r="N223" s="24">
        <f>VLOOKUP(M223,表2.获奖金额及对应奖项!A:D,4,0)</f>
        <v>3000</v>
      </c>
      <c r="O223" s="21" t="s">
        <v>39</v>
      </c>
      <c r="P223" s="27">
        <v>1</v>
      </c>
      <c r="Q223" s="24">
        <f t="shared" si="11"/>
        <v>3000</v>
      </c>
      <c r="R223" s="24" t="str">
        <f>IF(COUNT(FIND({1,2,3,4,5,6,7,8,9,0},Q223))&gt;0,"","仅证书")</f>
        <v/>
      </c>
    </row>
    <row r="224" s="13" customFormat="1" ht="23.45" customHeight="1" spans="1:18">
      <c r="A224" s="20">
        <v>222</v>
      </c>
      <c r="B224" s="21" t="s">
        <v>309</v>
      </c>
      <c r="C224" s="21">
        <v>2023016460</v>
      </c>
      <c r="D224" s="21" t="s">
        <v>20</v>
      </c>
      <c r="E224" s="21" t="s">
        <v>21</v>
      </c>
      <c r="F224" s="21" t="s">
        <v>310</v>
      </c>
      <c r="G224" s="23">
        <v>45607</v>
      </c>
      <c r="H224" s="24" t="str">
        <f>VLOOKUP(F224,'表1.校区竞赛认定目录（2025年）'!B:C,2,0)</f>
        <v>二类</v>
      </c>
      <c r="I224" s="21" t="s">
        <v>30</v>
      </c>
      <c r="J224" s="21" t="s">
        <v>24</v>
      </c>
      <c r="K224" s="21" t="s">
        <v>25</v>
      </c>
      <c r="L224" s="26" t="str">
        <f t="shared" si="12"/>
        <v>（不含特）</v>
      </c>
      <c r="M224" s="26" t="str">
        <f t="shared" si="13"/>
        <v>二类国家级二等奖（不含特）</v>
      </c>
      <c r="N224" s="24">
        <f>VLOOKUP(M224,表2.获奖金额及对应奖项!A:D,4,0)</f>
        <v>2000</v>
      </c>
      <c r="O224" s="21" t="s">
        <v>39</v>
      </c>
      <c r="P224" s="27">
        <v>1</v>
      </c>
      <c r="Q224" s="24">
        <f t="shared" si="11"/>
        <v>2000</v>
      </c>
      <c r="R224" s="24" t="str">
        <f>IF(COUNT(FIND({1,2,3,4,5,6,7,8,9,0},Q224))&gt;0,"","仅证书")</f>
        <v/>
      </c>
    </row>
    <row r="225" s="13" customFormat="1" ht="23.45" customHeight="1" spans="1:18">
      <c r="A225" s="20">
        <v>223</v>
      </c>
      <c r="B225" s="21" t="s">
        <v>311</v>
      </c>
      <c r="C225" s="21">
        <v>2023015995</v>
      </c>
      <c r="D225" s="21" t="s">
        <v>20</v>
      </c>
      <c r="E225" s="21" t="s">
        <v>21</v>
      </c>
      <c r="F225" s="21" t="s">
        <v>157</v>
      </c>
      <c r="G225" s="23">
        <v>45870</v>
      </c>
      <c r="H225" s="24" t="str">
        <f>VLOOKUP(F225,'表1.校区竞赛认定目录（2025年）'!B:C,2,0)</f>
        <v>二类</v>
      </c>
      <c r="I225" s="21" t="s">
        <v>30</v>
      </c>
      <c r="J225" s="21" t="s">
        <v>24</v>
      </c>
      <c r="K225" s="21" t="s">
        <v>32</v>
      </c>
      <c r="L225" s="26" t="str">
        <f t="shared" si="12"/>
        <v>（含特）</v>
      </c>
      <c r="M225" s="26" t="str">
        <f t="shared" si="13"/>
        <v>二类国家级二等奖（含特）</v>
      </c>
      <c r="N225" s="24">
        <f>VLOOKUP(M225,表2.获奖金额及对应奖项!A:D,4,0)</f>
        <v>1500</v>
      </c>
      <c r="O225" s="21" t="s">
        <v>39</v>
      </c>
      <c r="P225" s="27">
        <v>1</v>
      </c>
      <c r="Q225" s="24">
        <f t="shared" si="11"/>
        <v>1500</v>
      </c>
      <c r="R225" s="24" t="str">
        <f>IF(COUNT(FIND({1,2,3,4,5,6,7,8,9,0},Q225))&gt;0,"","仅证书")</f>
        <v/>
      </c>
    </row>
    <row r="226" s="13" customFormat="1" ht="23.45" customHeight="1" spans="1:18">
      <c r="A226" s="20">
        <v>224</v>
      </c>
      <c r="B226" s="21" t="s">
        <v>312</v>
      </c>
      <c r="C226" s="22" t="s">
        <v>313</v>
      </c>
      <c r="D226" s="21" t="s">
        <v>20</v>
      </c>
      <c r="E226" s="21" t="s">
        <v>21</v>
      </c>
      <c r="F226" s="21" t="s">
        <v>57</v>
      </c>
      <c r="G226" s="23">
        <v>45895</v>
      </c>
      <c r="H226" s="24" t="str">
        <f>VLOOKUP(F226,'表1.校区竞赛认定目录（2025年）'!B:C,2,0)</f>
        <v>二类</v>
      </c>
      <c r="I226" s="21" t="s">
        <v>30</v>
      </c>
      <c r="J226" s="21" t="s">
        <v>31</v>
      </c>
      <c r="K226" s="21" t="s">
        <v>25</v>
      </c>
      <c r="L226" s="26" t="str">
        <f t="shared" si="12"/>
        <v>（不含特）</v>
      </c>
      <c r="M226" s="26" t="str">
        <f t="shared" si="13"/>
        <v>二类国家级三等奖（不含特）</v>
      </c>
      <c r="N226" s="24">
        <f>VLOOKUP(M226,表2.获奖金额及对应奖项!A:D,4,0)</f>
        <v>1500</v>
      </c>
      <c r="O226" s="21" t="s">
        <v>26</v>
      </c>
      <c r="P226" s="27">
        <v>1</v>
      </c>
      <c r="Q226" s="24">
        <f t="shared" si="11"/>
        <v>1500</v>
      </c>
      <c r="R226" s="24" t="str">
        <f>IF(COUNT(FIND({1,2,3,4,5,6,7,8,9,0},Q226))&gt;0,"","仅证书")</f>
        <v/>
      </c>
    </row>
    <row r="227" s="13" customFormat="1" ht="23.45" customHeight="1" spans="1:18">
      <c r="A227" s="20">
        <v>225</v>
      </c>
      <c r="B227" s="21" t="s">
        <v>314</v>
      </c>
      <c r="C227" s="22" t="s">
        <v>315</v>
      </c>
      <c r="D227" s="21" t="s">
        <v>20</v>
      </c>
      <c r="E227" s="21" t="s">
        <v>21</v>
      </c>
      <c r="F227" s="21" t="s">
        <v>190</v>
      </c>
      <c r="G227" s="23">
        <v>45748</v>
      </c>
      <c r="H227" s="24" t="str">
        <f>VLOOKUP(F227,'表1.校区竞赛认定目录（2025年）'!B:C,2,0)</f>
        <v>二类</v>
      </c>
      <c r="I227" s="21" t="s">
        <v>23</v>
      </c>
      <c r="J227" s="21" t="s">
        <v>316</v>
      </c>
      <c r="K227" s="21" t="s">
        <v>25</v>
      </c>
      <c r="L227" s="26" t="str">
        <f t="shared" si="12"/>
        <v>（不含特）</v>
      </c>
      <c r="M227" s="26" t="str">
        <f t="shared" si="13"/>
        <v>二类省部级优秀奖（不含特）</v>
      </c>
      <c r="N227" s="24" t="e">
        <f>VLOOKUP(M227,表2.获奖金额及对应奖项!A:D,4,0)</f>
        <v>#N/A</v>
      </c>
      <c r="O227" s="21" t="s">
        <v>113</v>
      </c>
      <c r="P227" s="27">
        <v>0.5</v>
      </c>
      <c r="Q227" s="24" t="e">
        <f t="shared" si="11"/>
        <v>#N/A</v>
      </c>
      <c r="R227" s="24" t="str">
        <f>IF(COUNT(FIND({1,2,3,4,5,6,7,8,9,0},Q227))&gt;0,"","仅证书")</f>
        <v>仅证书</v>
      </c>
    </row>
    <row r="228" s="13" customFormat="1" ht="23.45" customHeight="1" spans="1:18">
      <c r="A228" s="20">
        <v>226</v>
      </c>
      <c r="B228" s="21" t="s">
        <v>317</v>
      </c>
      <c r="C228" s="22" t="s">
        <v>318</v>
      </c>
      <c r="D228" s="21" t="s">
        <v>20</v>
      </c>
      <c r="E228" s="21" t="s">
        <v>21</v>
      </c>
      <c r="F228" s="21" t="s">
        <v>190</v>
      </c>
      <c r="G228" s="23">
        <v>45748</v>
      </c>
      <c r="H228" s="24" t="str">
        <f>VLOOKUP(F228,'表1.校区竞赛认定目录（2025年）'!B:C,2,0)</f>
        <v>二类</v>
      </c>
      <c r="I228" s="21" t="s">
        <v>23</v>
      </c>
      <c r="J228" s="21" t="s">
        <v>316</v>
      </c>
      <c r="K228" s="21" t="s">
        <v>25</v>
      </c>
      <c r="L228" s="26" t="str">
        <f t="shared" si="12"/>
        <v>（不含特）</v>
      </c>
      <c r="M228" s="26" t="str">
        <f t="shared" si="13"/>
        <v>二类省部级优秀奖（不含特）</v>
      </c>
      <c r="N228" s="24" t="e">
        <f>VLOOKUP(M228,表2.获奖金额及对应奖项!A:D,4,0)</f>
        <v>#N/A</v>
      </c>
      <c r="O228" s="21" t="s">
        <v>113</v>
      </c>
      <c r="P228" s="27">
        <v>0.5</v>
      </c>
      <c r="Q228" s="24" t="e">
        <f t="shared" si="11"/>
        <v>#N/A</v>
      </c>
      <c r="R228" s="24" t="str">
        <f>IF(COUNT(FIND({1,2,3,4,5,6,7,8,9,0},Q228))&gt;0,"","仅证书")</f>
        <v>仅证书</v>
      </c>
    </row>
    <row r="229" s="13" customFormat="1" ht="23.45" customHeight="1" spans="1:18">
      <c r="A229" s="20">
        <v>227</v>
      </c>
      <c r="B229" s="21" t="s">
        <v>319</v>
      </c>
      <c r="C229" s="21">
        <v>2023016261</v>
      </c>
      <c r="D229" s="21" t="s">
        <v>20</v>
      </c>
      <c r="E229" s="21" t="s">
        <v>21</v>
      </c>
      <c r="F229" s="21" t="s">
        <v>84</v>
      </c>
      <c r="G229" s="23">
        <v>45870</v>
      </c>
      <c r="H229" s="24" t="str">
        <f>VLOOKUP(F229,'表1.校区竞赛认定目录（2025年）'!B:C,2,0)</f>
        <v>二类</v>
      </c>
      <c r="I229" s="21" t="s">
        <v>23</v>
      </c>
      <c r="J229" s="21" t="s">
        <v>24</v>
      </c>
      <c r="K229" s="21" t="s">
        <v>25</v>
      </c>
      <c r="L229" s="26" t="str">
        <f t="shared" si="12"/>
        <v>（不含特）</v>
      </c>
      <c r="M229" s="26" t="str">
        <f t="shared" si="13"/>
        <v>二类省部级二等奖（不含特）</v>
      </c>
      <c r="N229" s="24">
        <f>VLOOKUP(M229,表2.获奖金额及对应奖项!A:D,4,0)</f>
        <v>800</v>
      </c>
      <c r="O229" s="21" t="s">
        <v>113</v>
      </c>
      <c r="P229" s="27">
        <v>0.5</v>
      </c>
      <c r="Q229" s="24">
        <f t="shared" si="11"/>
        <v>400</v>
      </c>
      <c r="R229" s="24" t="str">
        <f>IF(COUNT(FIND({1,2,3,4,5,6,7,8,9,0},Q229))&gt;0,"","仅证书")</f>
        <v/>
      </c>
    </row>
    <row r="230" s="13" customFormat="1" ht="23.45" customHeight="1" spans="1:18">
      <c r="A230" s="20">
        <v>228</v>
      </c>
      <c r="B230" s="21" t="s">
        <v>320</v>
      </c>
      <c r="C230" s="21">
        <v>2024016528</v>
      </c>
      <c r="D230" s="21" t="s">
        <v>20</v>
      </c>
      <c r="E230" s="21" t="s">
        <v>21</v>
      </c>
      <c r="F230" s="21" t="s">
        <v>137</v>
      </c>
      <c r="G230" s="23">
        <v>45870</v>
      </c>
      <c r="H230" s="24" t="str">
        <f>VLOOKUP(F230,'表1.校区竞赛认定目录（2025年）'!B:C,2,0)</f>
        <v>二类</v>
      </c>
      <c r="I230" s="21" t="s">
        <v>23</v>
      </c>
      <c r="J230" s="21" t="s">
        <v>35</v>
      </c>
      <c r="K230" s="21" t="s">
        <v>25</v>
      </c>
      <c r="L230" s="26" t="str">
        <f t="shared" si="12"/>
        <v>（不含特）</v>
      </c>
      <c r="M230" s="26" t="str">
        <f t="shared" si="13"/>
        <v>二类省部级一等奖（不含特）</v>
      </c>
      <c r="N230" s="24">
        <f>VLOOKUP(M230,表2.获奖金额及对应奖项!A:D,4,0)</f>
        <v>1000</v>
      </c>
      <c r="O230" s="21" t="s">
        <v>113</v>
      </c>
      <c r="P230" s="27">
        <v>0.25</v>
      </c>
      <c r="Q230" s="24">
        <f t="shared" si="11"/>
        <v>250</v>
      </c>
      <c r="R230" s="24" t="str">
        <f>IF(COUNT(FIND({1,2,3,4,5,6,7,8,9,0},Q230))&gt;0,"","仅证书")</f>
        <v/>
      </c>
    </row>
    <row r="231" s="13" customFormat="1" ht="23.45" customHeight="1" spans="1:18">
      <c r="A231" s="20">
        <v>229</v>
      </c>
      <c r="B231" s="21" t="s">
        <v>321</v>
      </c>
      <c r="C231" s="21">
        <v>2023016260</v>
      </c>
      <c r="D231" s="21" t="s">
        <v>20</v>
      </c>
      <c r="E231" s="21" t="s">
        <v>21</v>
      </c>
      <c r="F231" s="21" t="s">
        <v>84</v>
      </c>
      <c r="G231" s="23">
        <v>45870</v>
      </c>
      <c r="H231" s="24" t="str">
        <f>VLOOKUP(F231,'表1.校区竞赛认定目录（2025年）'!B:C,2,0)</f>
        <v>二类</v>
      </c>
      <c r="I231" s="21" t="s">
        <v>23</v>
      </c>
      <c r="J231" s="21" t="s">
        <v>24</v>
      </c>
      <c r="K231" s="21" t="s">
        <v>25</v>
      </c>
      <c r="L231" s="26" t="str">
        <f t="shared" si="12"/>
        <v>（不含特）</v>
      </c>
      <c r="M231" s="26" t="str">
        <f t="shared" si="13"/>
        <v>二类省部级二等奖（不含特）</v>
      </c>
      <c r="N231" s="24">
        <f>VLOOKUP(M231,表2.获奖金额及对应奖项!A:D,4,0)</f>
        <v>800</v>
      </c>
      <c r="O231" s="21" t="s">
        <v>113</v>
      </c>
      <c r="P231" s="27">
        <v>0.5</v>
      </c>
      <c r="Q231" s="24">
        <f t="shared" si="11"/>
        <v>400</v>
      </c>
      <c r="R231" s="24" t="str">
        <f>IF(COUNT(FIND({1,2,3,4,5,6,7,8,9,0},Q231))&gt;0,"","仅证书")</f>
        <v/>
      </c>
    </row>
    <row r="232" s="13" customFormat="1" ht="23.45" customHeight="1" spans="1:18">
      <c r="A232" s="20">
        <v>230</v>
      </c>
      <c r="B232" s="21" t="s">
        <v>322</v>
      </c>
      <c r="C232" s="21">
        <v>2022016321</v>
      </c>
      <c r="D232" s="21" t="s">
        <v>20</v>
      </c>
      <c r="E232" s="21" t="s">
        <v>21</v>
      </c>
      <c r="F232" s="21" t="s">
        <v>137</v>
      </c>
      <c r="G232" s="23">
        <v>45870</v>
      </c>
      <c r="H232" s="24" t="str">
        <f>VLOOKUP(F232,'表1.校区竞赛认定目录（2025年）'!B:C,2,0)</f>
        <v>二类</v>
      </c>
      <c r="I232" s="21" t="s">
        <v>23</v>
      </c>
      <c r="J232" s="21" t="s">
        <v>35</v>
      </c>
      <c r="K232" s="21" t="s">
        <v>25</v>
      </c>
      <c r="L232" s="26" t="str">
        <f t="shared" si="12"/>
        <v>（不含特）</v>
      </c>
      <c r="M232" s="26" t="str">
        <f t="shared" si="13"/>
        <v>二类省部级一等奖（不含特）</v>
      </c>
      <c r="N232" s="24">
        <f>VLOOKUP(M232,表2.获奖金额及对应奖项!A:D,4,0)</f>
        <v>1000</v>
      </c>
      <c r="O232" s="21" t="s">
        <v>113</v>
      </c>
      <c r="P232" s="27">
        <v>0.25</v>
      </c>
      <c r="Q232" s="24">
        <f t="shared" si="11"/>
        <v>250</v>
      </c>
      <c r="R232" s="24" t="str">
        <f>IF(COUNT(FIND({1,2,3,4,5,6,7,8,9,0},Q232))&gt;0,"","仅证书")</f>
        <v/>
      </c>
    </row>
    <row r="233" s="13" customFormat="1" ht="23.45" customHeight="1" spans="1:18">
      <c r="A233" s="20">
        <v>231</v>
      </c>
      <c r="B233" s="20" t="s">
        <v>323</v>
      </c>
      <c r="C233" s="20">
        <v>2023016926</v>
      </c>
      <c r="D233" s="20" t="s">
        <v>20</v>
      </c>
      <c r="E233" s="21" t="s">
        <v>21</v>
      </c>
      <c r="F233" s="20" t="s">
        <v>137</v>
      </c>
      <c r="G233" s="25">
        <v>45870</v>
      </c>
      <c r="H233" s="24" t="str">
        <f>VLOOKUP(F233,'表1.校区竞赛认定目录（2025年）'!B:C,2,0)</f>
        <v>二类</v>
      </c>
      <c r="I233" s="20" t="s">
        <v>23</v>
      </c>
      <c r="J233" s="20" t="s">
        <v>24</v>
      </c>
      <c r="K233" s="20" t="s">
        <v>25</v>
      </c>
      <c r="L233" s="26" t="str">
        <f t="shared" si="12"/>
        <v>（不含特）</v>
      </c>
      <c r="M233" s="26" t="str">
        <f t="shared" si="13"/>
        <v>二类省部级二等奖（不含特）</v>
      </c>
      <c r="N233" s="24">
        <f>VLOOKUP(M233,表2.获奖金额及对应奖项!A:D,4,0)</f>
        <v>800</v>
      </c>
      <c r="O233" s="20" t="s">
        <v>26</v>
      </c>
      <c r="P233" s="31">
        <v>1</v>
      </c>
      <c r="Q233" s="24">
        <f t="shared" si="11"/>
        <v>800</v>
      </c>
      <c r="R233" s="24" t="str">
        <f>IF(COUNT(FIND({1,2,3,4,5,6,7,8,9,0},Q233))&gt;0,"","仅证书")</f>
        <v/>
      </c>
    </row>
    <row r="234" s="13" customFormat="1" ht="23.45" customHeight="1" spans="1:18">
      <c r="A234" s="20">
        <v>232</v>
      </c>
      <c r="B234" s="20" t="s">
        <v>324</v>
      </c>
      <c r="C234" s="20">
        <v>2024016686</v>
      </c>
      <c r="D234" s="20" t="s">
        <v>20</v>
      </c>
      <c r="E234" s="21" t="s">
        <v>21</v>
      </c>
      <c r="F234" s="20" t="s">
        <v>65</v>
      </c>
      <c r="G234" s="25">
        <v>45803</v>
      </c>
      <c r="H234" s="24" t="str">
        <f>VLOOKUP(F234,'表1.校区竞赛认定目录（2025年）'!B:C,2,0)</f>
        <v>二类</v>
      </c>
      <c r="I234" s="20" t="s">
        <v>23</v>
      </c>
      <c r="J234" s="20" t="s">
        <v>24</v>
      </c>
      <c r="K234" s="20" t="s">
        <v>25</v>
      </c>
      <c r="L234" s="26" t="str">
        <f t="shared" si="12"/>
        <v>（不含特）</v>
      </c>
      <c r="M234" s="26" t="str">
        <f t="shared" si="13"/>
        <v>二类省部级二等奖（不含特）</v>
      </c>
      <c r="N234" s="24">
        <f>VLOOKUP(M234,表2.获奖金额及对应奖项!A:D,4,0)</f>
        <v>800</v>
      </c>
      <c r="O234" s="20" t="s">
        <v>26</v>
      </c>
      <c r="P234" s="31">
        <v>1</v>
      </c>
      <c r="Q234" s="24">
        <f t="shared" si="11"/>
        <v>800</v>
      </c>
      <c r="R234" s="24" t="str">
        <f>IF(COUNT(FIND({1,2,3,4,5,6,7,8,9,0},Q234))&gt;0,"","仅证书")</f>
        <v/>
      </c>
    </row>
    <row r="235" s="13" customFormat="1" ht="23.45" customHeight="1" spans="1:18">
      <c r="A235" s="20">
        <v>233</v>
      </c>
      <c r="B235" s="20" t="s">
        <v>325</v>
      </c>
      <c r="C235" s="20">
        <v>2022016219</v>
      </c>
      <c r="D235" s="20" t="s">
        <v>20</v>
      </c>
      <c r="E235" s="21" t="s">
        <v>21</v>
      </c>
      <c r="F235" s="20" t="s">
        <v>185</v>
      </c>
      <c r="G235" s="25">
        <v>45597</v>
      </c>
      <c r="H235" s="24" t="str">
        <f>VLOOKUP(F235,'表1.校区竞赛认定目录（2025年）'!B:C,2,0)</f>
        <v>二类</v>
      </c>
      <c r="I235" s="20" t="s">
        <v>23</v>
      </c>
      <c r="J235" s="20" t="s">
        <v>24</v>
      </c>
      <c r="K235" s="20" t="s">
        <v>25</v>
      </c>
      <c r="L235" s="26" t="str">
        <f t="shared" si="12"/>
        <v>（不含特）</v>
      </c>
      <c r="M235" s="26" t="str">
        <f t="shared" si="13"/>
        <v>二类省部级二等奖（不含特）</v>
      </c>
      <c r="N235" s="24">
        <f>VLOOKUP(M235,表2.获奖金额及对应奖项!A:D,4,0)</f>
        <v>800</v>
      </c>
      <c r="O235" s="20" t="s">
        <v>113</v>
      </c>
      <c r="P235" s="31" t="s">
        <v>326</v>
      </c>
      <c r="Q235" s="24">
        <f t="shared" si="11"/>
        <v>400</v>
      </c>
      <c r="R235" s="24" t="str">
        <f>IF(COUNT(FIND({1,2,3,4,5,6,7,8,9,0},Q235))&gt;0,"","仅证书")</f>
        <v/>
      </c>
    </row>
    <row r="236" s="13" customFormat="1" ht="23.45" customHeight="1" spans="1:18">
      <c r="A236" s="20">
        <v>234</v>
      </c>
      <c r="B236" s="20" t="s">
        <v>327</v>
      </c>
      <c r="C236" s="20">
        <v>2024016800</v>
      </c>
      <c r="D236" s="20" t="s">
        <v>20</v>
      </c>
      <c r="E236" s="21" t="s">
        <v>21</v>
      </c>
      <c r="F236" s="20" t="s">
        <v>137</v>
      </c>
      <c r="G236" s="25">
        <v>45839</v>
      </c>
      <c r="H236" s="24" t="str">
        <f>VLOOKUP(F236,'表1.校区竞赛认定目录（2025年）'!B:C,2,0)</f>
        <v>二类</v>
      </c>
      <c r="I236" s="20" t="s">
        <v>23</v>
      </c>
      <c r="J236" s="20" t="s">
        <v>24</v>
      </c>
      <c r="K236" s="20" t="s">
        <v>25</v>
      </c>
      <c r="L236" s="26" t="str">
        <f t="shared" si="12"/>
        <v>（不含特）</v>
      </c>
      <c r="M236" s="26" t="str">
        <f t="shared" si="13"/>
        <v>二类省部级二等奖（不含特）</v>
      </c>
      <c r="N236" s="24">
        <f>VLOOKUP(M236,表2.获奖金额及对应奖项!A:D,4,0)</f>
        <v>800</v>
      </c>
      <c r="O236" s="20" t="s">
        <v>39</v>
      </c>
      <c r="P236" s="31" t="s">
        <v>328</v>
      </c>
      <c r="Q236" s="24">
        <f t="shared" si="11"/>
        <v>200</v>
      </c>
      <c r="R236" s="24" t="str">
        <f>IF(COUNT(FIND({1,2,3,4,5,6,7,8,9,0},Q236))&gt;0,"","仅证书")</f>
        <v/>
      </c>
    </row>
    <row r="237" s="13" customFormat="1" ht="23.45" customHeight="1" spans="1:18">
      <c r="A237" s="20">
        <v>235</v>
      </c>
      <c r="B237" s="20" t="s">
        <v>329</v>
      </c>
      <c r="C237" s="20">
        <v>2022016066</v>
      </c>
      <c r="D237" s="20" t="s">
        <v>20</v>
      </c>
      <c r="E237" s="21" t="s">
        <v>21</v>
      </c>
      <c r="F237" s="20" t="s">
        <v>65</v>
      </c>
      <c r="G237" s="25">
        <v>45831</v>
      </c>
      <c r="H237" s="24" t="str">
        <f>VLOOKUP(F237,'表1.校区竞赛认定目录（2025年）'!B:C,2,0)</f>
        <v>二类</v>
      </c>
      <c r="I237" s="20" t="s">
        <v>23</v>
      </c>
      <c r="J237" s="20" t="s">
        <v>24</v>
      </c>
      <c r="K237" s="20" t="s">
        <v>25</v>
      </c>
      <c r="L237" s="26" t="str">
        <f t="shared" si="12"/>
        <v>（不含特）</v>
      </c>
      <c r="M237" s="26" t="str">
        <f t="shared" si="13"/>
        <v>二类省部级二等奖（不含特）</v>
      </c>
      <c r="N237" s="24">
        <f>VLOOKUP(M237,表2.获奖金额及对应奖项!A:D,4,0)</f>
        <v>800</v>
      </c>
      <c r="O237" s="20" t="s">
        <v>26</v>
      </c>
      <c r="P237" s="31">
        <v>1</v>
      </c>
      <c r="Q237" s="24">
        <f t="shared" si="11"/>
        <v>800</v>
      </c>
      <c r="R237" s="24" t="str">
        <f>IF(COUNT(FIND({1,2,3,4,5,6,7,8,9,0},Q237))&gt;0,"","仅证书")</f>
        <v/>
      </c>
    </row>
    <row r="238" s="13" customFormat="1" ht="23.45" customHeight="1" spans="1:18">
      <c r="A238" s="20">
        <v>236</v>
      </c>
      <c r="B238" s="20" t="s">
        <v>330</v>
      </c>
      <c r="C238" s="20">
        <v>2022015696</v>
      </c>
      <c r="D238" s="20" t="s">
        <v>20</v>
      </c>
      <c r="E238" s="21" t="s">
        <v>21</v>
      </c>
      <c r="F238" s="20" t="s">
        <v>215</v>
      </c>
      <c r="G238" s="25">
        <v>45627</v>
      </c>
      <c r="H238" s="24" t="str">
        <f>VLOOKUP(F238,'表1.校区竞赛认定目录（2025年）'!B:C,2,0)</f>
        <v>一类</v>
      </c>
      <c r="I238" s="20" t="s">
        <v>23</v>
      </c>
      <c r="J238" s="20" t="s">
        <v>35</v>
      </c>
      <c r="K238" s="20" t="s">
        <v>25</v>
      </c>
      <c r="L238" s="26" t="str">
        <f t="shared" si="12"/>
        <v>（不含特）</v>
      </c>
      <c r="M238" s="26" t="str">
        <f t="shared" si="13"/>
        <v>一类省部级一等奖（不含特）</v>
      </c>
      <c r="N238" s="24">
        <f>VLOOKUP(M238,表2.获奖金额及对应奖项!A:D,4,0)</f>
        <v>1000</v>
      </c>
      <c r="O238" s="20" t="s">
        <v>39</v>
      </c>
      <c r="P238" s="31">
        <v>1</v>
      </c>
      <c r="Q238" s="24">
        <f t="shared" si="11"/>
        <v>1000</v>
      </c>
      <c r="R238" s="24" t="str">
        <f>IF(COUNT(FIND({1,2,3,4,5,6,7,8,9,0},Q238))&gt;0,"","仅证书")</f>
        <v/>
      </c>
    </row>
    <row r="239" s="13" customFormat="1" ht="23.45" customHeight="1" spans="1:18">
      <c r="A239" s="20">
        <v>237</v>
      </c>
      <c r="B239" s="20" t="s">
        <v>331</v>
      </c>
      <c r="C239" s="32" t="s">
        <v>332</v>
      </c>
      <c r="D239" s="20" t="s">
        <v>20</v>
      </c>
      <c r="E239" s="21" t="s">
        <v>21</v>
      </c>
      <c r="F239" s="20" t="s">
        <v>215</v>
      </c>
      <c r="G239" s="25">
        <v>45627</v>
      </c>
      <c r="H239" s="24" t="str">
        <f>VLOOKUP(F239,'表1.校区竞赛认定目录（2025年）'!B:C,2,0)</f>
        <v>一类</v>
      </c>
      <c r="I239" s="20" t="s">
        <v>23</v>
      </c>
      <c r="J239" s="20" t="s">
        <v>24</v>
      </c>
      <c r="K239" s="20" t="s">
        <v>25</v>
      </c>
      <c r="L239" s="26" t="str">
        <f t="shared" si="12"/>
        <v>（不含特）</v>
      </c>
      <c r="M239" s="26" t="str">
        <f t="shared" si="13"/>
        <v>一类省部级二等奖（不含特）</v>
      </c>
      <c r="N239" s="24">
        <f>VLOOKUP(M239,表2.获奖金额及对应奖项!A:D,4,0)</f>
        <v>800</v>
      </c>
      <c r="O239" s="20" t="s">
        <v>39</v>
      </c>
      <c r="P239" s="31">
        <v>1</v>
      </c>
      <c r="Q239" s="24">
        <f t="shared" si="11"/>
        <v>800</v>
      </c>
      <c r="R239" s="24" t="str">
        <f>IF(COUNT(FIND({1,2,3,4,5,6,7,8,9,0},Q239))&gt;0,"","仅证书")</f>
        <v/>
      </c>
    </row>
    <row r="240" s="13" customFormat="1" ht="23.45" customHeight="1" spans="1:18">
      <c r="A240" s="20">
        <v>238</v>
      </c>
      <c r="B240" s="20" t="s">
        <v>333</v>
      </c>
      <c r="C240" s="32" t="s">
        <v>334</v>
      </c>
      <c r="D240" s="20" t="s">
        <v>20</v>
      </c>
      <c r="E240" s="21" t="s">
        <v>21</v>
      </c>
      <c r="F240" s="20" t="s">
        <v>185</v>
      </c>
      <c r="G240" s="25">
        <v>45597</v>
      </c>
      <c r="H240" s="24" t="str">
        <f>VLOOKUP(F240,'表1.校区竞赛认定目录（2025年）'!B:C,2,0)</f>
        <v>二类</v>
      </c>
      <c r="I240" s="20" t="s">
        <v>23</v>
      </c>
      <c r="J240" s="20" t="s">
        <v>24</v>
      </c>
      <c r="K240" s="20" t="s">
        <v>25</v>
      </c>
      <c r="L240" s="26" t="str">
        <f t="shared" si="12"/>
        <v>（不含特）</v>
      </c>
      <c r="M240" s="26" t="str">
        <f t="shared" si="13"/>
        <v>二类省部级二等奖（不含特）</v>
      </c>
      <c r="N240" s="24">
        <f>VLOOKUP(M240,表2.获奖金额及对应奖项!A:D,4,0)</f>
        <v>800</v>
      </c>
      <c r="O240" s="20" t="s">
        <v>113</v>
      </c>
      <c r="P240" s="31" t="s">
        <v>326</v>
      </c>
      <c r="Q240" s="24">
        <f t="shared" si="11"/>
        <v>400</v>
      </c>
      <c r="R240" s="24" t="str">
        <f>IF(COUNT(FIND({1,2,3,4,5,6,7,8,9,0},Q240))&gt;0,"","仅证书")</f>
        <v/>
      </c>
    </row>
    <row r="241" s="14" customFormat="1" ht="90" customHeight="1" spans="1:18">
      <c r="A241" s="20">
        <v>239</v>
      </c>
      <c r="B241" s="33" t="s">
        <v>335</v>
      </c>
      <c r="C241" s="34" t="s">
        <v>336</v>
      </c>
      <c r="D241" s="35" t="s">
        <v>20</v>
      </c>
      <c r="E241" s="35" t="s">
        <v>337</v>
      </c>
      <c r="F241" s="35" t="s">
        <v>338</v>
      </c>
      <c r="G241" s="36">
        <v>45778</v>
      </c>
      <c r="H241" s="37"/>
      <c r="I241" s="37"/>
      <c r="J241" s="37"/>
      <c r="K241" s="37"/>
      <c r="L241" s="37"/>
      <c r="M241" s="37"/>
      <c r="N241" s="37"/>
      <c r="O241" s="37"/>
      <c r="P241" s="37"/>
      <c r="Q241" s="49">
        <v>100</v>
      </c>
      <c r="R241" s="24" t="str">
        <f>IF(COUNT(FIND({1,2,3,4,5,6,7,8,9,0},Q241))&gt;0,"","仅证书")</f>
        <v/>
      </c>
    </row>
    <row r="242" s="14" customFormat="1" ht="50" customHeight="1" spans="1:18">
      <c r="A242" s="20">
        <v>240</v>
      </c>
      <c r="B242" s="35" t="s">
        <v>339</v>
      </c>
      <c r="C242" s="35">
        <v>2023016114</v>
      </c>
      <c r="D242" s="35" t="s">
        <v>20</v>
      </c>
      <c r="E242" s="38" t="s">
        <v>340</v>
      </c>
      <c r="F242" s="35" t="s">
        <v>341</v>
      </c>
      <c r="G242" s="36">
        <v>45717</v>
      </c>
      <c r="H242" s="37"/>
      <c r="I242" s="37"/>
      <c r="J242" s="37"/>
      <c r="K242" s="37"/>
      <c r="L242" s="37"/>
      <c r="M242" s="37"/>
      <c r="N242" s="37"/>
      <c r="O242" s="37"/>
      <c r="P242" s="37"/>
      <c r="Q242" s="49">
        <v>100</v>
      </c>
      <c r="R242" s="24" t="str">
        <f>IF(COUNT(FIND({1,2,3,4,5,6,7,8,9,0},Q242))&gt;0,"","仅证书")</f>
        <v/>
      </c>
    </row>
    <row r="243" s="14" customFormat="1" ht="84" customHeight="1" spans="1:18">
      <c r="A243" s="20">
        <v>241</v>
      </c>
      <c r="B243" s="35" t="s">
        <v>342</v>
      </c>
      <c r="C243" s="35">
        <v>2022016312</v>
      </c>
      <c r="D243" s="35" t="s">
        <v>20</v>
      </c>
      <c r="E243" s="35" t="s">
        <v>337</v>
      </c>
      <c r="F243" s="35" t="s">
        <v>343</v>
      </c>
      <c r="G243" s="36">
        <v>45839</v>
      </c>
      <c r="H243" s="37"/>
      <c r="I243" s="37"/>
      <c r="J243" s="37"/>
      <c r="K243" s="37"/>
      <c r="L243" s="37"/>
      <c r="M243" s="37"/>
      <c r="N243" s="37"/>
      <c r="O243" s="37"/>
      <c r="P243" s="37"/>
      <c r="Q243" s="49">
        <v>100</v>
      </c>
      <c r="R243" s="24" t="str">
        <f>IF(COUNT(FIND({1,2,3,4,5,6,7,8,9,0},Q243))&gt;0,"","仅证书")</f>
        <v/>
      </c>
    </row>
    <row r="244" s="14" customFormat="1" ht="79" customHeight="1" spans="1:18">
      <c r="A244" s="20">
        <v>242</v>
      </c>
      <c r="B244" s="35" t="s">
        <v>344</v>
      </c>
      <c r="C244" s="35">
        <v>2023216893</v>
      </c>
      <c r="D244" s="35" t="s">
        <v>20</v>
      </c>
      <c r="E244" s="35" t="s">
        <v>337</v>
      </c>
      <c r="F244" s="35" t="s">
        <v>345</v>
      </c>
      <c r="G244" s="36">
        <v>45778</v>
      </c>
      <c r="H244" s="37"/>
      <c r="I244" s="37"/>
      <c r="J244" s="37"/>
      <c r="K244" s="37"/>
      <c r="L244" s="37"/>
      <c r="M244" s="37"/>
      <c r="N244" s="37"/>
      <c r="O244" s="37"/>
      <c r="P244" s="37"/>
      <c r="Q244" s="49">
        <v>100</v>
      </c>
      <c r="R244" s="24" t="str">
        <f>IF(COUNT(FIND({1,2,3,4,5,6,7,8,9,0},Q244))&gt;0,"","仅证书")</f>
        <v/>
      </c>
    </row>
    <row r="245" s="14" customFormat="1" ht="50" customHeight="1" spans="1:18">
      <c r="A245" s="20">
        <v>243</v>
      </c>
      <c r="B245" s="35" t="s">
        <v>346</v>
      </c>
      <c r="C245" s="35">
        <v>2023216803</v>
      </c>
      <c r="D245" s="35" t="s">
        <v>20</v>
      </c>
      <c r="E245" s="38" t="s">
        <v>347</v>
      </c>
      <c r="F245" s="35" t="s">
        <v>348</v>
      </c>
      <c r="G245" s="39">
        <v>45814</v>
      </c>
      <c r="H245" s="37"/>
      <c r="I245" s="37"/>
      <c r="J245" s="37"/>
      <c r="K245" s="37"/>
      <c r="L245" s="37"/>
      <c r="M245" s="37"/>
      <c r="N245" s="37"/>
      <c r="O245" s="37"/>
      <c r="P245" s="37"/>
      <c r="Q245" s="49">
        <v>100</v>
      </c>
      <c r="R245" s="24" t="str">
        <f>IF(COUNT(FIND({1,2,3,4,5,6,7,8,9,0},Q245))&gt;0,"","仅证书")</f>
        <v/>
      </c>
    </row>
    <row r="246" s="14" customFormat="1" ht="50" customHeight="1" spans="1:18">
      <c r="A246" s="20">
        <v>244</v>
      </c>
      <c r="B246" s="38" t="s">
        <v>349</v>
      </c>
      <c r="C246" s="38">
        <v>2022015630</v>
      </c>
      <c r="D246" s="38" t="s">
        <v>20</v>
      </c>
      <c r="E246" s="35" t="s">
        <v>337</v>
      </c>
      <c r="F246" s="38" t="s">
        <v>350</v>
      </c>
      <c r="G246" s="40">
        <v>45839</v>
      </c>
      <c r="H246" s="37"/>
      <c r="I246" s="37"/>
      <c r="J246" s="37"/>
      <c r="K246" s="37"/>
      <c r="L246" s="37"/>
      <c r="M246" s="37"/>
      <c r="N246" s="37"/>
      <c r="O246" s="37"/>
      <c r="P246" s="37"/>
      <c r="Q246" s="49">
        <v>100</v>
      </c>
      <c r="R246" s="24" t="str">
        <f>IF(COUNT(FIND({1,2,3,4,5,6,7,8,9,0},Q246))&gt;0,"","仅证书")</f>
        <v/>
      </c>
    </row>
    <row r="247" s="14" customFormat="1" ht="50" customHeight="1" spans="1:18">
      <c r="A247" s="20">
        <v>245</v>
      </c>
      <c r="B247" s="38" t="s">
        <v>351</v>
      </c>
      <c r="C247" s="38">
        <v>2023016342</v>
      </c>
      <c r="D247" s="38" t="s">
        <v>20</v>
      </c>
      <c r="E247" s="35" t="s">
        <v>337</v>
      </c>
      <c r="F247" s="38" t="s">
        <v>352</v>
      </c>
      <c r="G247" s="40">
        <v>45748</v>
      </c>
      <c r="H247" s="37"/>
      <c r="I247" s="37"/>
      <c r="J247" s="37"/>
      <c r="K247" s="37"/>
      <c r="L247" s="37"/>
      <c r="M247" s="37"/>
      <c r="N247" s="37"/>
      <c r="O247" s="37"/>
      <c r="P247" s="37"/>
      <c r="Q247" s="49">
        <v>100</v>
      </c>
      <c r="R247" s="24" t="str">
        <f>IF(COUNT(FIND({1,2,3,4,5,6,7,8,9,0},Q247))&gt;0,"","仅证书")</f>
        <v/>
      </c>
    </row>
    <row r="248" s="13" customFormat="1" ht="50" customHeight="1" spans="1:18">
      <c r="A248" s="20">
        <v>246</v>
      </c>
      <c r="B248" s="38" t="s">
        <v>353</v>
      </c>
      <c r="C248" s="38">
        <v>2023016357</v>
      </c>
      <c r="D248" s="38" t="s">
        <v>20</v>
      </c>
      <c r="E248" s="35" t="s">
        <v>337</v>
      </c>
      <c r="F248" s="38" t="s">
        <v>354</v>
      </c>
      <c r="G248" s="40">
        <v>45748</v>
      </c>
      <c r="H248" s="41"/>
      <c r="I248" s="41"/>
      <c r="J248" s="41"/>
      <c r="K248" s="41"/>
      <c r="L248" s="41"/>
      <c r="M248" s="41"/>
      <c r="N248" s="41"/>
      <c r="O248" s="41"/>
      <c r="P248" s="41"/>
      <c r="Q248" s="50">
        <v>100</v>
      </c>
      <c r="R248" s="24" t="str">
        <f>IF(COUNT(FIND({1,2,3,4,5,6,7,8,9,0},Q248))&gt;0,"","仅证书")</f>
        <v/>
      </c>
    </row>
    <row r="249" s="14" customFormat="1" ht="50" customHeight="1" spans="1:18">
      <c r="A249" s="20">
        <v>247</v>
      </c>
      <c r="B249" s="38" t="s">
        <v>355</v>
      </c>
      <c r="C249" s="38">
        <v>2022015900</v>
      </c>
      <c r="D249" s="38" t="s">
        <v>20</v>
      </c>
      <c r="E249" s="38" t="s">
        <v>347</v>
      </c>
      <c r="F249" s="38" t="s">
        <v>356</v>
      </c>
      <c r="G249" s="40">
        <v>45717</v>
      </c>
      <c r="H249" s="37"/>
      <c r="I249" s="37"/>
      <c r="J249" s="37"/>
      <c r="K249" s="37"/>
      <c r="L249" s="37"/>
      <c r="M249" s="37"/>
      <c r="N249" s="37"/>
      <c r="O249" s="37"/>
      <c r="P249" s="37"/>
      <c r="Q249" s="49">
        <v>100</v>
      </c>
      <c r="R249" s="24" t="str">
        <f>IF(COUNT(FIND({1,2,3,4,5,6,7,8,9,0},Q249))&gt;0,"","仅证书")</f>
        <v/>
      </c>
    </row>
    <row r="250" s="14" customFormat="1" ht="50" customHeight="1" spans="1:18">
      <c r="A250" s="20">
        <v>248</v>
      </c>
      <c r="B250" s="35" t="s">
        <v>357</v>
      </c>
      <c r="C250" s="35">
        <v>2023015801</v>
      </c>
      <c r="D250" s="35" t="s">
        <v>20</v>
      </c>
      <c r="E250" s="35" t="s">
        <v>337</v>
      </c>
      <c r="F250" s="35" t="s">
        <v>358</v>
      </c>
      <c r="G250" s="36">
        <v>45778</v>
      </c>
      <c r="H250" s="37"/>
      <c r="I250" s="37"/>
      <c r="J250" s="37"/>
      <c r="K250" s="37"/>
      <c r="L250" s="37"/>
      <c r="M250" s="37"/>
      <c r="N250" s="37"/>
      <c r="O250" s="37"/>
      <c r="P250" s="37"/>
      <c r="Q250" s="49">
        <v>100</v>
      </c>
      <c r="R250" s="24" t="str">
        <f>IF(COUNT(FIND({1,2,3,4,5,6,7,8,9,0},Q250))&gt;0,"","仅证书")</f>
        <v/>
      </c>
    </row>
    <row r="251" s="13" customFormat="1" ht="50" customHeight="1" spans="1:18">
      <c r="A251" s="20">
        <v>249</v>
      </c>
      <c r="B251" s="42" t="s">
        <v>359</v>
      </c>
      <c r="C251" s="35">
        <v>2022016377</v>
      </c>
      <c r="D251" s="35" t="s">
        <v>20</v>
      </c>
      <c r="E251" s="35" t="s">
        <v>337</v>
      </c>
      <c r="F251" s="35" t="s">
        <v>360</v>
      </c>
      <c r="G251" s="36">
        <v>45748</v>
      </c>
      <c r="H251" s="41"/>
      <c r="I251" s="41"/>
      <c r="J251" s="41"/>
      <c r="K251" s="41"/>
      <c r="L251" s="41"/>
      <c r="M251" s="41"/>
      <c r="N251" s="41"/>
      <c r="O251" s="41"/>
      <c r="P251" s="41"/>
      <c r="Q251" s="50">
        <v>100</v>
      </c>
      <c r="R251" s="24" t="str">
        <f>IF(COUNT(FIND({1,2,3,4,5,6,7,8,9,0},Q251))&gt;0,"","仅证书")</f>
        <v/>
      </c>
    </row>
    <row r="252" s="14" customFormat="1" ht="50" customHeight="1" spans="1:18">
      <c r="A252" s="20">
        <v>250</v>
      </c>
      <c r="B252" s="42" t="s">
        <v>361</v>
      </c>
      <c r="C252" s="35">
        <v>2023216911</v>
      </c>
      <c r="D252" s="35" t="s">
        <v>20</v>
      </c>
      <c r="E252" s="35" t="s">
        <v>337</v>
      </c>
      <c r="F252" s="35" t="s">
        <v>362</v>
      </c>
      <c r="G252" s="36">
        <v>45870</v>
      </c>
      <c r="H252" s="37"/>
      <c r="I252" s="37"/>
      <c r="J252" s="37"/>
      <c r="K252" s="37"/>
      <c r="L252" s="37"/>
      <c r="M252" s="37"/>
      <c r="N252" s="37"/>
      <c r="O252" s="37"/>
      <c r="P252" s="37"/>
      <c r="Q252" s="49">
        <v>100</v>
      </c>
      <c r="R252" s="24" t="str">
        <f>IF(COUNT(FIND({1,2,3,4,5,6,7,8,9,0},Q252))&gt;0,"","仅证书")</f>
        <v/>
      </c>
    </row>
    <row r="253" s="13" customFormat="1" ht="50" customHeight="1" spans="1:18">
      <c r="A253" s="20">
        <v>251</v>
      </c>
      <c r="B253" s="43" t="s">
        <v>363</v>
      </c>
      <c r="C253" s="44" t="s">
        <v>364</v>
      </c>
      <c r="D253" s="43" t="s">
        <v>20</v>
      </c>
      <c r="E253" s="43" t="s">
        <v>340</v>
      </c>
      <c r="F253" s="35" t="s">
        <v>365</v>
      </c>
      <c r="G253" s="45">
        <v>45627</v>
      </c>
      <c r="H253" s="41"/>
      <c r="I253" s="41"/>
      <c r="J253" s="41"/>
      <c r="K253" s="41"/>
      <c r="L253" s="41"/>
      <c r="M253" s="41"/>
      <c r="N253" s="41"/>
      <c r="O253" s="41"/>
      <c r="P253" s="41"/>
      <c r="Q253" s="50">
        <v>100</v>
      </c>
      <c r="R253" s="24" t="str">
        <f>IF(COUNT(FIND({1,2,3,4,5,6,7,8,9,0},Q253))&gt;0,"","仅证书")</f>
        <v/>
      </c>
    </row>
    <row r="254" ht="23.45" customHeight="1" spans="1:1">
      <c r="A254" s="46"/>
    </row>
    <row r="255" ht="23.45" customHeight="1" spans="1:1">
      <c r="A255" s="46"/>
    </row>
    <row r="256" ht="23.45" customHeight="1" spans="1:1">
      <c r="A256" s="46"/>
    </row>
    <row r="257" ht="23.45" customHeight="1" spans="1:1">
      <c r="A257" s="46"/>
    </row>
    <row r="258" ht="23.45" customHeight="1" spans="1:1">
      <c r="A258" s="46"/>
    </row>
    <row r="259" ht="23.45" customHeight="1" spans="1:1">
      <c r="A259" s="46"/>
    </row>
    <row r="260" ht="23.45" customHeight="1" spans="1:1">
      <c r="A260" s="46"/>
    </row>
    <row r="261" ht="23.45" customHeight="1" spans="1:1">
      <c r="A261" s="46"/>
    </row>
    <row r="262" ht="23.45" customHeight="1" spans="1:1">
      <c r="A262" s="46"/>
    </row>
    <row r="263" ht="23.45" customHeight="1" spans="1:1">
      <c r="A263" s="46"/>
    </row>
    <row r="264" ht="23.45" customHeight="1" spans="1:1">
      <c r="A264" s="46"/>
    </row>
    <row r="265" ht="23.45" customHeight="1" spans="1:1">
      <c r="A265" s="46"/>
    </row>
    <row r="266" ht="23.45" customHeight="1" spans="1:1">
      <c r="A266" s="46"/>
    </row>
    <row r="267" ht="23.45" customHeight="1" spans="1:1">
      <c r="A267" s="46"/>
    </row>
    <row r="268" ht="23.45" customHeight="1" spans="1:1">
      <c r="A268" s="46"/>
    </row>
    <row r="269" ht="23.45" customHeight="1" spans="1:1">
      <c r="A269" s="46"/>
    </row>
    <row r="270" ht="23.45" customHeight="1" spans="1:1">
      <c r="A270" s="46"/>
    </row>
    <row r="271" ht="23.45" customHeight="1" spans="1:1">
      <c r="A271" s="46"/>
    </row>
    <row r="272" ht="23.45" customHeight="1" spans="1:1">
      <c r="A272" s="46"/>
    </row>
    <row r="273" ht="23.45" customHeight="1" spans="1:1">
      <c r="A273" s="46"/>
    </row>
    <row r="274" ht="23.45" customHeight="1" spans="1:1">
      <c r="A274" s="46"/>
    </row>
    <row r="275" ht="23.45" customHeight="1" spans="1:1">
      <c r="A275" s="46"/>
    </row>
    <row r="276" ht="23.45" customHeight="1" spans="1:1">
      <c r="A276" s="46"/>
    </row>
    <row r="277" ht="23.45" customHeight="1" spans="1:1">
      <c r="A277" s="46"/>
    </row>
    <row r="278" ht="23.45" customHeight="1" spans="1:1">
      <c r="A278" s="46"/>
    </row>
    <row r="279" ht="23.45" customHeight="1" spans="1:1">
      <c r="A279" s="46"/>
    </row>
    <row r="280" ht="23.45" customHeight="1" spans="1:1">
      <c r="A280" s="46"/>
    </row>
    <row r="281" ht="23.45" customHeight="1" spans="1:1">
      <c r="A281" s="46"/>
    </row>
    <row r="282" ht="23.45" customHeight="1" spans="1:1">
      <c r="A282" s="46"/>
    </row>
    <row r="283" ht="23.45" customHeight="1" spans="1:1">
      <c r="A283" s="46"/>
    </row>
    <row r="284" ht="23.45" customHeight="1" spans="1:1">
      <c r="A284" s="46"/>
    </row>
    <row r="285" ht="23.45" customHeight="1" spans="1:1">
      <c r="A285" s="46"/>
    </row>
    <row r="286" ht="23.45" customHeight="1" spans="1:1">
      <c r="A286" s="46"/>
    </row>
    <row r="287" ht="23.45" customHeight="1" spans="1:1">
      <c r="A287" s="46"/>
    </row>
    <row r="288" ht="23.45" customHeight="1" spans="1:1">
      <c r="A288" s="46"/>
    </row>
    <row r="289" ht="23.45" customHeight="1" spans="1:1">
      <c r="A289" s="46"/>
    </row>
    <row r="290" ht="23.45" customHeight="1" spans="1:1">
      <c r="A290" s="46"/>
    </row>
    <row r="291" ht="23.45" customHeight="1" spans="1:1">
      <c r="A291" s="46"/>
    </row>
    <row r="292" ht="23.45" customHeight="1" spans="1:1">
      <c r="A292" s="46"/>
    </row>
    <row r="293" ht="23.45" customHeight="1" spans="1:1">
      <c r="A293" s="46"/>
    </row>
    <row r="294" ht="23.45" customHeight="1" spans="1:1">
      <c r="A294" s="46"/>
    </row>
    <row r="295" ht="23.45" customHeight="1" spans="1:1">
      <c r="A295" s="46"/>
    </row>
    <row r="296" ht="23.45" customHeight="1" spans="1:1">
      <c r="A296" s="46"/>
    </row>
    <row r="297" ht="23.45" customHeight="1" spans="1:1">
      <c r="A297" s="46"/>
    </row>
    <row r="298" ht="23.45" customHeight="1" spans="1:1">
      <c r="A298" s="46"/>
    </row>
    <row r="299" ht="23.45" customHeight="1" spans="1:1">
      <c r="A299" s="46"/>
    </row>
    <row r="300" ht="23.45" customHeight="1" spans="1:1">
      <c r="A300" s="46"/>
    </row>
    <row r="301" ht="23.45" customHeight="1" spans="1:1">
      <c r="A301" s="46"/>
    </row>
    <row r="302" ht="23.45" customHeight="1" spans="1:1">
      <c r="A302" s="46"/>
    </row>
    <row r="303" ht="23.45" customHeight="1" spans="1:1">
      <c r="A303" s="46"/>
    </row>
    <row r="304" ht="23.45" customHeight="1" spans="1:1">
      <c r="A304" s="46"/>
    </row>
    <row r="305" ht="23.45" customHeight="1" spans="1:1">
      <c r="A305" s="46"/>
    </row>
    <row r="306" ht="23.45" customHeight="1" spans="1:1">
      <c r="A306" s="46"/>
    </row>
    <row r="307" ht="23.45" customHeight="1" spans="1:1">
      <c r="A307" s="46"/>
    </row>
    <row r="308" ht="23.45" customHeight="1" spans="1:1">
      <c r="A308" s="46"/>
    </row>
    <row r="309" ht="23.45" customHeight="1" spans="1:1">
      <c r="A309" s="46"/>
    </row>
    <row r="310" ht="23.45" customHeight="1" spans="1:1">
      <c r="A310" s="46"/>
    </row>
    <row r="311" ht="23.45" customHeight="1" spans="1:1">
      <c r="A311" s="46"/>
    </row>
    <row r="312" ht="23.45" customHeight="1" spans="1:1">
      <c r="A312" s="46"/>
    </row>
    <row r="313" ht="23.45" customHeight="1" spans="1:1">
      <c r="A313" s="46"/>
    </row>
    <row r="314" ht="23.45" customHeight="1" spans="1:1">
      <c r="A314" s="46"/>
    </row>
    <row r="315" ht="23.45" customHeight="1" spans="1:1">
      <c r="A315" s="46"/>
    </row>
    <row r="316" ht="23.45" customHeight="1" spans="1:1">
      <c r="A316" s="46"/>
    </row>
    <row r="317" ht="23.45" customHeight="1" spans="1:1">
      <c r="A317" s="46"/>
    </row>
    <row r="318" ht="23.45" customHeight="1" spans="1:1">
      <c r="A318" s="46"/>
    </row>
    <row r="319" ht="23.45" customHeight="1" spans="1:1">
      <c r="A319" s="46" t="s">
        <v>366</v>
      </c>
    </row>
  </sheetData>
  <autoFilter xmlns:etc="http://www.wps.cn/officeDocument/2017/etCustomData" ref="A2:R253" etc:filterBottomFollowUsedRange="0">
    <extLst/>
  </autoFilter>
  <mergeCells count="1">
    <mergeCell ref="A1:R1"/>
  </mergeCells>
  <conditionalFormatting sqref="B3:B240">
    <cfRule type="duplicateValues" dxfId="0" priority="4"/>
    <cfRule type="duplicateValues" dxfId="1" priority="6"/>
  </conditionalFormatting>
  <conditionalFormatting sqref="B195:B240">
    <cfRule type="duplicateValues" dxfId="0" priority="5"/>
  </conditionalFormatting>
  <conditionalFormatting sqref="B241 B242 B243:B244 B245 B246 B247 B248 B249 B250 B251 B252 B253">
    <cfRule type="duplicateValues" dxfId="1" priority="3"/>
    <cfRule type="duplicateValues" dxfId="0" priority="1"/>
  </conditionalFormatting>
  <conditionalFormatting sqref="B247 B248 B249 B250 B251 B252 B253">
    <cfRule type="duplicateValues" dxfId="0" priority="2"/>
  </conditionalFormatting>
  <dataValidations count="8">
    <dataValidation type="list" allowBlank="1" showInputMessage="1" showErrorMessage="1" sqref="K147 K150 K163 K177 K239">
      <formula1>"是,否"</formula1>
    </dataValidation>
    <dataValidation type="list" showInputMessage="1" showErrorMessage="1" sqref="K189 K197 K233 K236 K238 K190:K194 K195:K196 K198:K202">
      <formula1>#REF!</formula1>
    </dataValidation>
    <dataValidation type="list" showInputMessage="1" showErrorMessage="1" sqref="I197 I233 I236 I238 I188:I189 I190:I194 I195:I196 I198:I202">
      <formula1>"国家级,省部级"</formula1>
    </dataValidation>
    <dataValidation type="list" showInputMessage="1" showErrorMessage="1" sqref="J197 J233 J236 J238 J188:J189 J190:J194 J195:J196 J198:J202">
      <formula1>"特等奖,一等奖,二等奖,三等奖"</formula1>
    </dataValidation>
    <dataValidation type="list" allowBlank="1" showInputMessage="1" showErrorMessage="1" sqref="I239">
      <formula1>"国家级,省部级"</formula1>
    </dataValidation>
    <dataValidation type="list" allowBlank="1" showInputMessage="1" showErrorMessage="1" sqref="J239">
      <formula1>"特等奖,一等奖,二等奖,三等奖"</formula1>
    </dataValidation>
    <dataValidation type="list" allowBlank="1" showInputMessage="1" showErrorMessage="1" sqref="O239">
      <formula1>"个人,团队"</formula1>
    </dataValidation>
    <dataValidation type="list" allowBlank="1" showInputMessage="1" showErrorMessage="1" sqref="E242 E253">
      <formula1>"竞赛获奖,学术论文,发明专利,软件著作"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26"/>
  <sheetViews>
    <sheetView workbookViewId="0">
      <selection activeCell="B64" sqref="B64"/>
    </sheetView>
  </sheetViews>
  <sheetFormatPr defaultColWidth="8.24778761061947" defaultRowHeight="13.85" outlineLevelCol="2"/>
  <cols>
    <col min="2" max="2" width="74.3716814159292" customWidth="1"/>
    <col min="3" max="3" width="9.6283185840708" customWidth="1"/>
  </cols>
  <sheetData>
    <row r="1" ht="33" customHeight="1" spans="1:3">
      <c r="A1" s="6" t="s">
        <v>367</v>
      </c>
      <c r="B1" s="6"/>
      <c r="C1" s="6"/>
    </row>
    <row r="2" ht="16.5" spans="1:3">
      <c r="A2" s="7" t="s">
        <v>1</v>
      </c>
      <c r="B2" s="8" t="s">
        <v>368</v>
      </c>
      <c r="C2" s="8" t="s">
        <v>369</v>
      </c>
    </row>
    <row r="3" ht="15.75" hidden="1" spans="1:3">
      <c r="A3" s="9">
        <v>1</v>
      </c>
      <c r="B3" s="10" t="s">
        <v>215</v>
      </c>
      <c r="C3" s="11" t="s">
        <v>370</v>
      </c>
    </row>
    <row r="4" ht="16.5" hidden="1" spans="1:3">
      <c r="A4" s="9">
        <v>2</v>
      </c>
      <c r="B4" s="10" t="s">
        <v>38</v>
      </c>
      <c r="C4" s="11" t="s">
        <v>370</v>
      </c>
    </row>
    <row r="5" ht="16.5" hidden="1" spans="1:3">
      <c r="A5" s="9">
        <v>3</v>
      </c>
      <c r="B5" s="10" t="s">
        <v>304</v>
      </c>
      <c r="C5" s="11" t="s">
        <v>370</v>
      </c>
    </row>
    <row r="6" ht="16.5" hidden="1" spans="1:3">
      <c r="A6" s="9">
        <v>4</v>
      </c>
      <c r="B6" s="10" t="s">
        <v>371</v>
      </c>
      <c r="C6" s="11" t="s">
        <v>372</v>
      </c>
    </row>
    <row r="7" ht="16.5" hidden="1" spans="1:3">
      <c r="A7" s="9">
        <v>5</v>
      </c>
      <c r="B7" s="10" t="s">
        <v>185</v>
      </c>
      <c r="C7" s="11" t="s">
        <v>372</v>
      </c>
    </row>
    <row r="8" ht="16.5" hidden="1" spans="1:3">
      <c r="A8" s="9">
        <v>6</v>
      </c>
      <c r="B8" s="10" t="s">
        <v>84</v>
      </c>
      <c r="C8" s="11" t="s">
        <v>372</v>
      </c>
    </row>
    <row r="9" ht="16.5" hidden="1" spans="1:3">
      <c r="A9" s="9">
        <v>7</v>
      </c>
      <c r="B9" s="10" t="s">
        <v>373</v>
      </c>
      <c r="C9" s="11" t="s">
        <v>372</v>
      </c>
    </row>
    <row r="10" ht="16.5" hidden="1" spans="1:3">
      <c r="A10" s="9">
        <v>8</v>
      </c>
      <c r="B10" s="10" t="s">
        <v>374</v>
      </c>
      <c r="C10" s="11" t="s">
        <v>372</v>
      </c>
    </row>
    <row r="11" ht="16.5" hidden="1" spans="1:3">
      <c r="A11" s="9">
        <v>9</v>
      </c>
      <c r="B11" s="10" t="s">
        <v>196</v>
      </c>
      <c r="C11" s="11" t="s">
        <v>372</v>
      </c>
    </row>
    <row r="12" ht="16.5" hidden="1" spans="1:3">
      <c r="A12" s="9">
        <v>10</v>
      </c>
      <c r="B12" s="10" t="s">
        <v>375</v>
      </c>
      <c r="C12" s="11" t="s">
        <v>372</v>
      </c>
    </row>
    <row r="13" ht="16.5" hidden="1" spans="1:3">
      <c r="A13" s="9">
        <v>11</v>
      </c>
      <c r="B13" s="10" t="s">
        <v>199</v>
      </c>
      <c r="C13" s="11" t="s">
        <v>372</v>
      </c>
    </row>
    <row r="14" ht="32.25" hidden="1" spans="1:3">
      <c r="A14" s="9">
        <v>12</v>
      </c>
      <c r="B14" s="10" t="s">
        <v>376</v>
      </c>
      <c r="C14" s="11" t="s">
        <v>372</v>
      </c>
    </row>
    <row r="15" ht="16.5" hidden="1" spans="1:3">
      <c r="A15" s="9">
        <v>13</v>
      </c>
      <c r="B15" s="10" t="s">
        <v>377</v>
      </c>
      <c r="C15" s="11" t="s">
        <v>372</v>
      </c>
    </row>
    <row r="16" ht="16.5" hidden="1" spans="1:3">
      <c r="A16" s="9">
        <v>14</v>
      </c>
      <c r="B16" s="10" t="s">
        <v>46</v>
      </c>
      <c r="C16" s="11" t="s">
        <v>372</v>
      </c>
    </row>
    <row r="17" ht="16.5" hidden="1" spans="1:3">
      <c r="A17" s="9">
        <v>15</v>
      </c>
      <c r="B17" s="10" t="s">
        <v>278</v>
      </c>
      <c r="C17" s="11" t="s">
        <v>372</v>
      </c>
    </row>
    <row r="18" ht="16.5" hidden="1" spans="1:3">
      <c r="A18" s="9">
        <v>16</v>
      </c>
      <c r="B18" s="10" t="s">
        <v>217</v>
      </c>
      <c r="C18" s="11" t="s">
        <v>372</v>
      </c>
    </row>
    <row r="19" ht="16.5" hidden="1" spans="1:3">
      <c r="A19" s="9">
        <v>17</v>
      </c>
      <c r="B19" s="10" t="s">
        <v>59</v>
      </c>
      <c r="C19" s="11" t="s">
        <v>372</v>
      </c>
    </row>
    <row r="20" ht="16.5" hidden="1" spans="1:3">
      <c r="A20" s="9">
        <v>18</v>
      </c>
      <c r="B20" s="10" t="s">
        <v>378</v>
      </c>
      <c r="C20" s="11" t="s">
        <v>372</v>
      </c>
    </row>
    <row r="21" ht="16.5" hidden="1" spans="1:3">
      <c r="A21" s="9">
        <v>19</v>
      </c>
      <c r="B21" s="10" t="s">
        <v>379</v>
      </c>
      <c r="C21" s="11" t="s">
        <v>372</v>
      </c>
    </row>
    <row r="22" ht="16.5" hidden="1" spans="1:3">
      <c r="A22" s="9">
        <v>20</v>
      </c>
      <c r="B22" s="10" t="s">
        <v>293</v>
      </c>
      <c r="C22" s="11" t="s">
        <v>372</v>
      </c>
    </row>
    <row r="23" ht="16.5" hidden="1" spans="1:3">
      <c r="A23" s="9">
        <v>21</v>
      </c>
      <c r="B23" s="10" t="s">
        <v>112</v>
      </c>
      <c r="C23" s="11" t="s">
        <v>372</v>
      </c>
    </row>
    <row r="24" ht="32.25" hidden="1" spans="1:3">
      <c r="A24" s="9">
        <v>22</v>
      </c>
      <c r="B24" s="10" t="s">
        <v>380</v>
      </c>
      <c r="C24" s="11" t="s">
        <v>372</v>
      </c>
    </row>
    <row r="25" ht="16.5" hidden="1" spans="1:3">
      <c r="A25" s="9">
        <v>23</v>
      </c>
      <c r="B25" s="10" t="s">
        <v>65</v>
      </c>
      <c r="C25" s="11" t="s">
        <v>372</v>
      </c>
    </row>
    <row r="26" ht="16.5" hidden="1" spans="1:3">
      <c r="A26" s="9">
        <v>24</v>
      </c>
      <c r="B26" s="10" t="s">
        <v>381</v>
      </c>
      <c r="C26" s="11" t="s">
        <v>372</v>
      </c>
    </row>
    <row r="27" ht="16.5" hidden="1" spans="1:3">
      <c r="A27" s="9">
        <v>25</v>
      </c>
      <c r="B27" s="10" t="s">
        <v>382</v>
      </c>
      <c r="C27" s="11" t="s">
        <v>372</v>
      </c>
    </row>
    <row r="28" ht="16.5" hidden="1" spans="1:3">
      <c r="A28" s="9">
        <v>26</v>
      </c>
      <c r="B28" s="10" t="s">
        <v>383</v>
      </c>
      <c r="C28" s="11" t="s">
        <v>372</v>
      </c>
    </row>
    <row r="29" ht="16.5" hidden="1" spans="1:3">
      <c r="A29" s="9">
        <v>27</v>
      </c>
      <c r="B29" s="10" t="s">
        <v>268</v>
      </c>
      <c r="C29" s="11" t="s">
        <v>372</v>
      </c>
    </row>
    <row r="30" ht="16.5" hidden="1" spans="1:3">
      <c r="A30" s="9">
        <v>28</v>
      </c>
      <c r="B30" s="10" t="s">
        <v>384</v>
      </c>
      <c r="C30" s="11" t="s">
        <v>372</v>
      </c>
    </row>
    <row r="31" ht="16.5" hidden="1" spans="1:3">
      <c r="A31" s="9">
        <v>29</v>
      </c>
      <c r="B31" s="10" t="s">
        <v>385</v>
      </c>
      <c r="C31" s="11" t="s">
        <v>372</v>
      </c>
    </row>
    <row r="32" ht="16.5" hidden="1" spans="1:3">
      <c r="A32" s="9">
        <v>30</v>
      </c>
      <c r="B32" s="10" t="s">
        <v>29</v>
      </c>
      <c r="C32" s="11" t="s">
        <v>372</v>
      </c>
    </row>
    <row r="33" ht="32.25" hidden="1" spans="1:3">
      <c r="A33" s="9">
        <v>31</v>
      </c>
      <c r="B33" s="10" t="s">
        <v>386</v>
      </c>
      <c r="C33" s="11" t="s">
        <v>372</v>
      </c>
    </row>
    <row r="34" ht="16.5" hidden="1" spans="1:3">
      <c r="A34" s="9">
        <v>32</v>
      </c>
      <c r="B34" s="10" t="s">
        <v>310</v>
      </c>
      <c r="C34" s="11" t="s">
        <v>372</v>
      </c>
    </row>
    <row r="35" ht="16.5" hidden="1" spans="1:3">
      <c r="A35" s="9">
        <v>33</v>
      </c>
      <c r="B35" s="10" t="s">
        <v>387</v>
      </c>
      <c r="C35" s="11" t="s">
        <v>372</v>
      </c>
    </row>
    <row r="36" ht="16.5" hidden="1" spans="1:3">
      <c r="A36" s="9">
        <v>34</v>
      </c>
      <c r="B36" s="10" t="s">
        <v>388</v>
      </c>
      <c r="C36" s="11" t="s">
        <v>372</v>
      </c>
    </row>
    <row r="37" ht="16.5" hidden="1" spans="1:3">
      <c r="A37" s="9">
        <v>35</v>
      </c>
      <c r="B37" s="10" t="s">
        <v>63</v>
      </c>
      <c r="C37" s="11" t="s">
        <v>372</v>
      </c>
    </row>
    <row r="38" ht="16.5" hidden="1" spans="1:3">
      <c r="A38" s="9">
        <v>36</v>
      </c>
      <c r="B38" s="10" t="s">
        <v>389</v>
      </c>
      <c r="C38" s="11" t="s">
        <v>372</v>
      </c>
    </row>
    <row r="39" ht="16.5" hidden="1" spans="1:3">
      <c r="A39" s="9">
        <v>37</v>
      </c>
      <c r="B39" s="10" t="s">
        <v>390</v>
      </c>
      <c r="C39" s="11" t="s">
        <v>372</v>
      </c>
    </row>
    <row r="40" ht="16.5" hidden="1" spans="1:3">
      <c r="A40" s="9">
        <v>38</v>
      </c>
      <c r="B40" s="10" t="s">
        <v>391</v>
      </c>
      <c r="C40" s="11" t="s">
        <v>372</v>
      </c>
    </row>
    <row r="41" ht="16.5" hidden="1" spans="1:3">
      <c r="A41" s="9">
        <v>39</v>
      </c>
      <c r="B41" s="10" t="s">
        <v>225</v>
      </c>
      <c r="C41" s="11" t="s">
        <v>372</v>
      </c>
    </row>
    <row r="42" ht="16.5" hidden="1" spans="1:3">
      <c r="A42" s="9">
        <v>40</v>
      </c>
      <c r="B42" s="10" t="s">
        <v>137</v>
      </c>
      <c r="C42" s="11" t="s">
        <v>372</v>
      </c>
    </row>
    <row r="43" ht="16.5" hidden="1" spans="1:3">
      <c r="A43" s="9">
        <v>41</v>
      </c>
      <c r="B43" s="10" t="s">
        <v>392</v>
      </c>
      <c r="C43" s="11" t="s">
        <v>372</v>
      </c>
    </row>
    <row r="44" ht="32.25" hidden="1" spans="1:3">
      <c r="A44" s="9">
        <v>42</v>
      </c>
      <c r="B44" s="10" t="s">
        <v>208</v>
      </c>
      <c r="C44" s="11" t="s">
        <v>372</v>
      </c>
    </row>
    <row r="45" ht="16.5" hidden="1" spans="1:3">
      <c r="A45" s="9">
        <v>43</v>
      </c>
      <c r="B45" s="10" t="s">
        <v>393</v>
      </c>
      <c r="C45" s="11" t="s">
        <v>372</v>
      </c>
    </row>
    <row r="46" ht="16.5" hidden="1" spans="1:3">
      <c r="A46" s="9">
        <v>44</v>
      </c>
      <c r="B46" s="10" t="s">
        <v>139</v>
      </c>
      <c r="C46" s="11" t="s">
        <v>372</v>
      </c>
    </row>
    <row r="47" ht="16.5" hidden="1" spans="1:3">
      <c r="A47" s="9">
        <v>45</v>
      </c>
      <c r="B47" s="10" t="s">
        <v>104</v>
      </c>
      <c r="C47" s="11" t="s">
        <v>372</v>
      </c>
    </row>
    <row r="48" ht="16.5" hidden="1" spans="1:3">
      <c r="A48" s="9">
        <v>46</v>
      </c>
      <c r="B48" s="10" t="s">
        <v>157</v>
      </c>
      <c r="C48" s="11" t="s">
        <v>372</v>
      </c>
    </row>
    <row r="49" ht="16.5" hidden="1" spans="1:3">
      <c r="A49" s="9">
        <v>47</v>
      </c>
      <c r="B49" s="10" t="s">
        <v>394</v>
      </c>
      <c r="C49" s="11" t="s">
        <v>372</v>
      </c>
    </row>
    <row r="50" ht="16.5" hidden="1" spans="1:3">
      <c r="A50" s="9">
        <v>48</v>
      </c>
      <c r="B50" s="10" t="s">
        <v>92</v>
      </c>
      <c r="C50" s="11" t="s">
        <v>372</v>
      </c>
    </row>
    <row r="51" ht="16.5" hidden="1" spans="1:3">
      <c r="A51" s="9">
        <v>49</v>
      </c>
      <c r="B51" s="10" t="s">
        <v>395</v>
      </c>
      <c r="C51" s="11" t="s">
        <v>372</v>
      </c>
    </row>
    <row r="52" ht="16.5" hidden="1" spans="1:3">
      <c r="A52" s="9">
        <v>50</v>
      </c>
      <c r="B52" s="10" t="s">
        <v>396</v>
      </c>
      <c r="C52" s="11" t="s">
        <v>372</v>
      </c>
    </row>
    <row r="53" ht="16.5" hidden="1" spans="1:3">
      <c r="A53" s="9">
        <v>51</v>
      </c>
      <c r="B53" s="10" t="s">
        <v>397</v>
      </c>
      <c r="C53" s="11" t="s">
        <v>372</v>
      </c>
    </row>
    <row r="54" ht="16.5" hidden="1" spans="1:3">
      <c r="A54" s="9">
        <v>52</v>
      </c>
      <c r="B54" s="10" t="s">
        <v>115</v>
      </c>
      <c r="C54" s="11" t="s">
        <v>372</v>
      </c>
    </row>
    <row r="55" ht="16.5" hidden="1" spans="1:3">
      <c r="A55" s="9">
        <v>53</v>
      </c>
      <c r="B55" s="10" t="s">
        <v>398</v>
      </c>
      <c r="C55" s="11" t="s">
        <v>372</v>
      </c>
    </row>
    <row r="56" ht="16.5" hidden="1" spans="1:3">
      <c r="A56" s="9">
        <v>54</v>
      </c>
      <c r="B56" s="10" t="s">
        <v>399</v>
      </c>
      <c r="C56" s="11" t="s">
        <v>372</v>
      </c>
    </row>
    <row r="57" ht="16.5" hidden="1" spans="1:3">
      <c r="A57" s="9">
        <v>55</v>
      </c>
      <c r="B57" s="10" t="s">
        <v>400</v>
      </c>
      <c r="C57" s="11" t="s">
        <v>372</v>
      </c>
    </row>
    <row r="58" ht="16.5" hidden="1" spans="1:3">
      <c r="A58" s="9">
        <v>56</v>
      </c>
      <c r="B58" s="10" t="s">
        <v>401</v>
      </c>
      <c r="C58" s="11" t="s">
        <v>372</v>
      </c>
    </row>
    <row r="59" ht="16.5" hidden="1" spans="1:3">
      <c r="A59" s="9">
        <v>57</v>
      </c>
      <c r="B59" s="10" t="s">
        <v>402</v>
      </c>
      <c r="C59" s="11" t="s">
        <v>372</v>
      </c>
    </row>
    <row r="60" ht="16.5" hidden="1" spans="1:3">
      <c r="A60" s="9">
        <v>58</v>
      </c>
      <c r="B60" s="10" t="s">
        <v>403</v>
      </c>
      <c r="C60" s="11" t="s">
        <v>372</v>
      </c>
    </row>
    <row r="61" ht="16.5" hidden="1" spans="1:3">
      <c r="A61" s="9">
        <v>59</v>
      </c>
      <c r="B61" s="10" t="s">
        <v>404</v>
      </c>
      <c r="C61" s="11" t="s">
        <v>372</v>
      </c>
    </row>
    <row r="62" ht="16.5" hidden="1" spans="1:3">
      <c r="A62" s="9">
        <v>60</v>
      </c>
      <c r="B62" s="10" t="s">
        <v>405</v>
      </c>
      <c r="C62" s="11" t="s">
        <v>372</v>
      </c>
    </row>
    <row r="63" ht="16.5" hidden="1" spans="1:3">
      <c r="A63" s="9">
        <v>61</v>
      </c>
      <c r="B63" s="10" t="s">
        <v>261</v>
      </c>
      <c r="C63" s="11" t="s">
        <v>372</v>
      </c>
    </row>
    <row r="64" ht="16.5" spans="1:3">
      <c r="A64" s="9">
        <v>62</v>
      </c>
      <c r="B64" s="10" t="s">
        <v>142</v>
      </c>
      <c r="C64" s="11" t="s">
        <v>372</v>
      </c>
    </row>
    <row r="65" ht="16.5" hidden="1" spans="1:3">
      <c r="A65" s="9">
        <v>63</v>
      </c>
      <c r="B65" s="10" t="s">
        <v>146</v>
      </c>
      <c r="C65" s="11" t="s">
        <v>372</v>
      </c>
    </row>
    <row r="66" ht="16.5" hidden="1" spans="1:3">
      <c r="A66" s="9">
        <v>64</v>
      </c>
      <c r="B66" s="10" t="s">
        <v>406</v>
      </c>
      <c r="C66" s="11" t="s">
        <v>372</v>
      </c>
    </row>
    <row r="67" ht="16.5" hidden="1" spans="1:3">
      <c r="A67" s="9">
        <v>65</v>
      </c>
      <c r="B67" s="10" t="s">
        <v>407</v>
      </c>
      <c r="C67" s="11" t="s">
        <v>372</v>
      </c>
    </row>
    <row r="68" ht="16.5" hidden="1" spans="1:3">
      <c r="A68" s="9">
        <v>66</v>
      </c>
      <c r="B68" s="10" t="s">
        <v>408</v>
      </c>
      <c r="C68" s="11" t="s">
        <v>372</v>
      </c>
    </row>
    <row r="69" ht="16.5" hidden="1" spans="1:3">
      <c r="A69" s="9">
        <v>67</v>
      </c>
      <c r="B69" s="10" t="s">
        <v>409</v>
      </c>
      <c r="C69" s="11" t="s">
        <v>372</v>
      </c>
    </row>
    <row r="70" ht="16.5" hidden="1" spans="1:3">
      <c r="A70" s="9">
        <v>68</v>
      </c>
      <c r="B70" s="10" t="s">
        <v>77</v>
      </c>
      <c r="C70" s="11" t="s">
        <v>372</v>
      </c>
    </row>
    <row r="71" ht="16.5" hidden="1" spans="1:3">
      <c r="A71" s="9">
        <v>69</v>
      </c>
      <c r="B71" s="10" t="s">
        <v>410</v>
      </c>
      <c r="C71" s="11" t="s">
        <v>372</v>
      </c>
    </row>
    <row r="72" ht="16.5" hidden="1" spans="1:3">
      <c r="A72" s="9">
        <v>70</v>
      </c>
      <c r="B72" s="10" t="s">
        <v>411</v>
      </c>
      <c r="C72" s="11" t="s">
        <v>372</v>
      </c>
    </row>
    <row r="73" ht="16.5" hidden="1" spans="1:3">
      <c r="A73" s="9">
        <v>71</v>
      </c>
      <c r="B73" s="10" t="s">
        <v>412</v>
      </c>
      <c r="C73" s="11" t="s">
        <v>372</v>
      </c>
    </row>
    <row r="74" ht="16.5" hidden="1" spans="1:3">
      <c r="A74" s="9">
        <v>72</v>
      </c>
      <c r="B74" s="10" t="s">
        <v>413</v>
      </c>
      <c r="C74" s="11" t="s">
        <v>372</v>
      </c>
    </row>
    <row r="75" ht="16.5" hidden="1" spans="1:3">
      <c r="A75" s="9">
        <v>73</v>
      </c>
      <c r="B75" s="10" t="s">
        <v>414</v>
      </c>
      <c r="C75" s="11" t="s">
        <v>372</v>
      </c>
    </row>
    <row r="76" ht="16.5" hidden="1" spans="1:3">
      <c r="A76" s="9">
        <v>74</v>
      </c>
      <c r="B76" s="10" t="s">
        <v>415</v>
      </c>
      <c r="C76" s="11" t="s">
        <v>372</v>
      </c>
    </row>
    <row r="77" ht="16.5" hidden="1" spans="1:3">
      <c r="A77" s="9">
        <v>75</v>
      </c>
      <c r="B77" s="10" t="s">
        <v>416</v>
      </c>
      <c r="C77" s="11" t="s">
        <v>372</v>
      </c>
    </row>
    <row r="78" ht="16.5" hidden="1" spans="1:3">
      <c r="A78" s="9">
        <v>76</v>
      </c>
      <c r="B78" s="10" t="s">
        <v>417</v>
      </c>
      <c r="C78" s="11" t="s">
        <v>372</v>
      </c>
    </row>
    <row r="79" ht="16.5" hidden="1" spans="1:3">
      <c r="A79" s="9">
        <v>77</v>
      </c>
      <c r="B79" s="10" t="s">
        <v>418</v>
      </c>
      <c r="C79" s="11" t="s">
        <v>372</v>
      </c>
    </row>
    <row r="80" ht="16.5" hidden="1" spans="1:3">
      <c r="A80" s="9">
        <v>78</v>
      </c>
      <c r="B80" s="10" t="s">
        <v>419</v>
      </c>
      <c r="C80" s="11" t="s">
        <v>372</v>
      </c>
    </row>
    <row r="81" ht="16.5" hidden="1" spans="1:3">
      <c r="A81" s="9">
        <v>79</v>
      </c>
      <c r="B81" s="10" t="s">
        <v>420</v>
      </c>
      <c r="C81" s="11" t="s">
        <v>372</v>
      </c>
    </row>
    <row r="82" ht="16.5" hidden="1" spans="1:3">
      <c r="A82" s="9">
        <v>80</v>
      </c>
      <c r="B82" s="10" t="s">
        <v>190</v>
      </c>
      <c r="C82" s="11" t="s">
        <v>372</v>
      </c>
    </row>
    <row r="83" ht="16.5" hidden="1" spans="1:3">
      <c r="A83" s="9">
        <v>81</v>
      </c>
      <c r="B83" s="10" t="s">
        <v>421</v>
      </c>
      <c r="C83" s="11" t="s">
        <v>372</v>
      </c>
    </row>
    <row r="84" ht="16.5" hidden="1" spans="1:3">
      <c r="A84" s="9">
        <v>82</v>
      </c>
      <c r="B84" s="10" t="s">
        <v>422</v>
      </c>
      <c r="C84" s="11" t="s">
        <v>372</v>
      </c>
    </row>
    <row r="85" ht="16.5" hidden="1" spans="1:3">
      <c r="A85" s="9">
        <v>83</v>
      </c>
      <c r="B85" s="10" t="s">
        <v>423</v>
      </c>
      <c r="C85" s="11" t="s">
        <v>372</v>
      </c>
    </row>
    <row r="86" ht="16.5" hidden="1" spans="1:3">
      <c r="A86" s="9">
        <v>84</v>
      </c>
      <c r="B86" s="10" t="s">
        <v>424</v>
      </c>
      <c r="C86" s="11" t="s">
        <v>372</v>
      </c>
    </row>
    <row r="87" ht="16.5" hidden="1" spans="1:3">
      <c r="A87" s="9">
        <v>85</v>
      </c>
      <c r="B87" s="10" t="s">
        <v>99</v>
      </c>
      <c r="C87" s="11" t="s">
        <v>372</v>
      </c>
    </row>
    <row r="88" ht="16.5" hidden="1" spans="1:3">
      <c r="A88" s="9">
        <v>86</v>
      </c>
      <c r="B88" s="10" t="s">
        <v>425</v>
      </c>
      <c r="C88" s="11" t="s">
        <v>372</v>
      </c>
    </row>
    <row r="89" ht="16.5" hidden="1" spans="1:3">
      <c r="A89" s="9">
        <v>87</v>
      </c>
      <c r="B89" s="10" t="s">
        <v>426</v>
      </c>
      <c r="C89" s="11" t="s">
        <v>372</v>
      </c>
    </row>
    <row r="90" ht="16.5" hidden="1" spans="1:3">
      <c r="A90" s="9">
        <v>88</v>
      </c>
      <c r="B90" s="10" t="s">
        <v>61</v>
      </c>
      <c r="C90" s="11" t="s">
        <v>372</v>
      </c>
    </row>
    <row r="91" ht="16.5" hidden="1" spans="1:3">
      <c r="A91" s="9">
        <v>89</v>
      </c>
      <c r="B91" s="10" t="s">
        <v>427</v>
      </c>
      <c r="C91" s="11" t="s">
        <v>372</v>
      </c>
    </row>
    <row r="92" ht="16.5" hidden="1" spans="1:3">
      <c r="A92" s="9">
        <v>90</v>
      </c>
      <c r="B92" s="10" t="s">
        <v>428</v>
      </c>
      <c r="C92" s="11" t="s">
        <v>372</v>
      </c>
    </row>
    <row r="93" ht="16.5" hidden="1" spans="1:3">
      <c r="A93" s="9">
        <v>91</v>
      </c>
      <c r="B93" s="10" t="s">
        <v>22</v>
      </c>
      <c r="C93" s="11" t="s">
        <v>372</v>
      </c>
    </row>
    <row r="94" ht="16.5" hidden="1" spans="1:3">
      <c r="A94" s="9">
        <v>92</v>
      </c>
      <c r="B94" s="10" t="s">
        <v>429</v>
      </c>
      <c r="C94" s="11" t="s">
        <v>372</v>
      </c>
    </row>
    <row r="95" ht="16.5" hidden="1" spans="1:3">
      <c r="A95" s="9">
        <v>93</v>
      </c>
      <c r="B95" s="10" t="s">
        <v>430</v>
      </c>
      <c r="C95" s="11" t="s">
        <v>372</v>
      </c>
    </row>
    <row r="96" ht="16.5" hidden="1" spans="1:3">
      <c r="A96" s="9">
        <v>94</v>
      </c>
      <c r="B96" s="10" t="s">
        <v>431</v>
      </c>
      <c r="C96" s="11" t="s">
        <v>372</v>
      </c>
    </row>
    <row r="97" ht="16.5" hidden="1" spans="1:3">
      <c r="A97" s="9">
        <v>95</v>
      </c>
      <c r="B97" s="10" t="s">
        <v>432</v>
      </c>
      <c r="C97" s="11" t="s">
        <v>372</v>
      </c>
    </row>
    <row r="98" ht="16.5" hidden="1" spans="1:3">
      <c r="A98" s="9">
        <v>96</v>
      </c>
      <c r="B98" s="10" t="s">
        <v>433</v>
      </c>
      <c r="C98" s="11" t="s">
        <v>372</v>
      </c>
    </row>
    <row r="99" ht="16.5" hidden="1" spans="1:3">
      <c r="A99" s="9">
        <v>97</v>
      </c>
      <c r="B99" s="12" t="s">
        <v>434</v>
      </c>
      <c r="C99" s="11" t="s">
        <v>372</v>
      </c>
    </row>
    <row r="100" ht="16.5" hidden="1" spans="1:3">
      <c r="A100" s="9">
        <v>98</v>
      </c>
      <c r="B100" s="10" t="s">
        <v>57</v>
      </c>
      <c r="C100" s="11" t="s">
        <v>372</v>
      </c>
    </row>
    <row r="101" ht="16.5" hidden="1" spans="1:3">
      <c r="A101" s="9">
        <v>99</v>
      </c>
      <c r="B101" s="10" t="s">
        <v>435</v>
      </c>
      <c r="C101" s="11" t="s">
        <v>372</v>
      </c>
    </row>
    <row r="102" ht="16.5" hidden="1" spans="1:3">
      <c r="A102" s="9">
        <v>100</v>
      </c>
      <c r="B102" s="10" t="s">
        <v>436</v>
      </c>
      <c r="C102" s="11" t="s">
        <v>372</v>
      </c>
    </row>
    <row r="103" ht="16.5" hidden="1" spans="1:3">
      <c r="A103" s="9">
        <v>101</v>
      </c>
      <c r="B103" s="10" t="s">
        <v>437</v>
      </c>
      <c r="C103" s="11" t="s">
        <v>372</v>
      </c>
    </row>
    <row r="104" ht="16.5" hidden="1" spans="1:3">
      <c r="A104" s="9">
        <v>102</v>
      </c>
      <c r="B104" s="10" t="s">
        <v>438</v>
      </c>
      <c r="C104" s="11" t="s">
        <v>372</v>
      </c>
    </row>
    <row r="105" ht="16.5" hidden="1" spans="1:3">
      <c r="A105" s="9">
        <v>103</v>
      </c>
      <c r="B105" s="10" t="s">
        <v>439</v>
      </c>
      <c r="C105" s="11" t="s">
        <v>372</v>
      </c>
    </row>
    <row r="106" ht="16.5" hidden="1" spans="1:3">
      <c r="A106" s="9">
        <v>104</v>
      </c>
      <c r="B106" s="10" t="s">
        <v>440</v>
      </c>
      <c r="C106" s="11" t="s">
        <v>372</v>
      </c>
    </row>
    <row r="107" ht="16.5" hidden="1" spans="1:3">
      <c r="A107" s="9">
        <v>105</v>
      </c>
      <c r="B107" s="10" t="s">
        <v>441</v>
      </c>
      <c r="C107" s="11" t="s">
        <v>372</v>
      </c>
    </row>
    <row r="108" ht="16.5" hidden="1" spans="1:3">
      <c r="A108" s="9">
        <v>106</v>
      </c>
      <c r="B108" s="10" t="s">
        <v>442</v>
      </c>
      <c r="C108" s="11" t="s">
        <v>372</v>
      </c>
    </row>
    <row r="109" ht="16.5" hidden="1" spans="1:3">
      <c r="A109" s="9">
        <v>107</v>
      </c>
      <c r="B109" s="10" t="s">
        <v>443</v>
      </c>
      <c r="C109" s="11" t="s">
        <v>372</v>
      </c>
    </row>
    <row r="110" ht="16.5" hidden="1" spans="1:3">
      <c r="A110" s="9">
        <v>108</v>
      </c>
      <c r="B110" s="10" t="s">
        <v>444</v>
      </c>
      <c r="C110" s="11" t="s">
        <v>372</v>
      </c>
    </row>
    <row r="111" ht="16.5" hidden="1" spans="1:3">
      <c r="A111" s="9">
        <v>109</v>
      </c>
      <c r="B111" s="10" t="s">
        <v>445</v>
      </c>
      <c r="C111" s="11" t="s">
        <v>372</v>
      </c>
    </row>
    <row r="112" ht="16.5" hidden="1" spans="1:3">
      <c r="A112" s="9">
        <v>110</v>
      </c>
      <c r="B112" s="10" t="s">
        <v>446</v>
      </c>
      <c r="C112" s="11" t="s">
        <v>372</v>
      </c>
    </row>
    <row r="113" ht="16.5" hidden="1" spans="1:3">
      <c r="A113" s="9">
        <v>111</v>
      </c>
      <c r="B113" s="10" t="s">
        <v>447</v>
      </c>
      <c r="C113" s="11" t="s">
        <v>372</v>
      </c>
    </row>
    <row r="114" ht="16.5" hidden="1" spans="1:3">
      <c r="A114" s="9">
        <v>112</v>
      </c>
      <c r="B114" s="10" t="s">
        <v>448</v>
      </c>
      <c r="C114" s="11" t="s">
        <v>372</v>
      </c>
    </row>
    <row r="115" ht="16.5" hidden="1" spans="1:3">
      <c r="A115" s="9">
        <v>113</v>
      </c>
      <c r="B115" s="10" t="s">
        <v>449</v>
      </c>
      <c r="C115" s="11" t="s">
        <v>372</v>
      </c>
    </row>
    <row r="116" ht="16.5" hidden="1" spans="1:3">
      <c r="A116" s="9">
        <v>114</v>
      </c>
      <c r="B116" s="10" t="s">
        <v>450</v>
      </c>
      <c r="C116" s="11" t="s">
        <v>372</v>
      </c>
    </row>
    <row r="117" ht="16.5" hidden="1" spans="1:3">
      <c r="A117" s="9">
        <v>115</v>
      </c>
      <c r="B117" s="10" t="s">
        <v>451</v>
      </c>
      <c r="C117" s="11" t="s">
        <v>372</v>
      </c>
    </row>
    <row r="118" ht="16.5" hidden="1" spans="1:3">
      <c r="A118" s="9">
        <v>116</v>
      </c>
      <c r="B118" s="10" t="s">
        <v>452</v>
      </c>
      <c r="C118" s="11" t="s">
        <v>372</v>
      </c>
    </row>
    <row r="119" ht="16.5" hidden="1" spans="1:3">
      <c r="A119" s="9">
        <v>117</v>
      </c>
      <c r="B119" s="10" t="s">
        <v>453</v>
      </c>
      <c r="C119" s="11" t="s">
        <v>372</v>
      </c>
    </row>
    <row r="120" ht="16.5" hidden="1" spans="1:3">
      <c r="A120" s="9">
        <v>118</v>
      </c>
      <c r="B120" s="10" t="s">
        <v>454</v>
      </c>
      <c r="C120" s="11" t="s">
        <v>372</v>
      </c>
    </row>
    <row r="121" ht="16.5" hidden="1" spans="1:3">
      <c r="A121" s="9">
        <v>119</v>
      </c>
      <c r="B121" s="10" t="s">
        <v>455</v>
      </c>
      <c r="C121" s="11" t="s">
        <v>372</v>
      </c>
    </row>
    <row r="122" ht="16.5" hidden="1" spans="1:3">
      <c r="A122" s="9">
        <v>120</v>
      </c>
      <c r="B122" s="10" t="s">
        <v>456</v>
      </c>
      <c r="C122" s="11" t="s">
        <v>372</v>
      </c>
    </row>
    <row r="123" ht="16.5" hidden="1" spans="1:3">
      <c r="A123" s="9">
        <v>121</v>
      </c>
      <c r="B123" s="10" t="s">
        <v>457</v>
      </c>
      <c r="C123" s="11" t="s">
        <v>372</v>
      </c>
    </row>
    <row r="124" ht="16.5" hidden="1" spans="1:3">
      <c r="A124" s="9">
        <v>122</v>
      </c>
      <c r="B124" s="10" t="s">
        <v>458</v>
      </c>
      <c r="C124" s="11" t="s">
        <v>372</v>
      </c>
    </row>
    <row r="125" ht="16.5" hidden="1" spans="1:3">
      <c r="A125" s="9">
        <v>123</v>
      </c>
      <c r="B125" s="10" t="s">
        <v>459</v>
      </c>
      <c r="C125" s="11" t="s">
        <v>372</v>
      </c>
    </row>
    <row r="126" ht="16.5" hidden="1" spans="1:3">
      <c r="A126" s="9"/>
      <c r="B126" s="10" t="s">
        <v>460</v>
      </c>
      <c r="C126" s="11" t="s">
        <v>461</v>
      </c>
    </row>
  </sheetData>
  <autoFilter xmlns:etc="http://www.wps.cn/officeDocument/2017/etCustomData" ref="A2:C126" etc:filterBottomFollowUsedRange="0">
    <filterColumn colId="1">
      <filters>
        <filter val="全国大学生能源经济学术创意大赛"/>
      </filters>
    </filterColumn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2" sqref="D2"/>
    </sheetView>
  </sheetViews>
  <sheetFormatPr defaultColWidth="9" defaultRowHeight="13.85" outlineLevelCol="3"/>
  <cols>
    <col min="1" max="1" width="28.1238938053097" customWidth="1"/>
    <col min="2" max="2" width="30.1238938053097" customWidth="1"/>
  </cols>
  <sheetData>
    <row r="1" ht="15" spans="1:4">
      <c r="A1" s="2" t="s">
        <v>462</v>
      </c>
      <c r="B1" s="2" t="s">
        <v>463</v>
      </c>
      <c r="C1" s="2" t="s">
        <v>464</v>
      </c>
      <c r="D1" s="2" t="s">
        <v>465</v>
      </c>
    </row>
    <row r="2" spans="1:4">
      <c r="A2" t="s">
        <v>466</v>
      </c>
      <c r="B2" t="s">
        <v>467</v>
      </c>
      <c r="C2">
        <v>1</v>
      </c>
      <c r="D2" s="3">
        <v>10000</v>
      </c>
    </row>
    <row r="3" spans="1:4">
      <c r="A3" t="s">
        <v>468</v>
      </c>
      <c r="B3" t="s">
        <v>469</v>
      </c>
      <c r="C3">
        <v>2</v>
      </c>
      <c r="D3">
        <v>5000</v>
      </c>
    </row>
    <row r="4" spans="1:4">
      <c r="A4" t="s">
        <v>470</v>
      </c>
      <c r="B4" t="s">
        <v>471</v>
      </c>
      <c r="C4">
        <v>3</v>
      </c>
      <c r="D4">
        <v>2000</v>
      </c>
    </row>
    <row r="5" spans="1:4">
      <c r="A5" t="s">
        <v>472</v>
      </c>
      <c r="C5">
        <v>4</v>
      </c>
      <c r="D5">
        <v>1000</v>
      </c>
    </row>
    <row r="6" spans="1:4">
      <c r="A6" s="4" t="s">
        <v>473</v>
      </c>
      <c r="B6" s="4" t="s">
        <v>474</v>
      </c>
      <c r="C6" s="4">
        <v>5</v>
      </c>
      <c r="D6" s="4">
        <v>1000</v>
      </c>
    </row>
    <row r="7" spans="1:4">
      <c r="A7" s="4" t="s">
        <v>475</v>
      </c>
      <c r="B7" s="4" t="s">
        <v>476</v>
      </c>
      <c r="C7" s="4">
        <v>6</v>
      </c>
      <c r="D7" s="4">
        <v>800</v>
      </c>
    </row>
    <row r="8" s="1" customFormat="1"/>
    <row r="9" spans="1:4">
      <c r="A9" t="s">
        <v>477</v>
      </c>
      <c r="B9" t="s">
        <v>478</v>
      </c>
      <c r="C9">
        <v>7</v>
      </c>
      <c r="D9">
        <v>3000</v>
      </c>
    </row>
    <row r="10" spans="1:4">
      <c r="A10" t="s">
        <v>479</v>
      </c>
      <c r="B10" t="s">
        <v>480</v>
      </c>
      <c r="C10">
        <v>8</v>
      </c>
      <c r="D10">
        <v>2000</v>
      </c>
    </row>
    <row r="11" spans="1:4">
      <c r="A11" t="s">
        <v>481</v>
      </c>
      <c r="B11" t="s">
        <v>482</v>
      </c>
      <c r="C11">
        <v>9</v>
      </c>
      <c r="D11">
        <v>1500</v>
      </c>
    </row>
    <row r="12" spans="1:4">
      <c r="A12" t="s">
        <v>483</v>
      </c>
      <c r="C12">
        <v>10</v>
      </c>
      <c r="D12">
        <v>1000</v>
      </c>
    </row>
    <row r="13" spans="1:4">
      <c r="A13" s="4" t="s">
        <v>484</v>
      </c>
      <c r="B13" s="4" t="s">
        <v>485</v>
      </c>
      <c r="C13" s="4">
        <v>11</v>
      </c>
      <c r="D13" s="4">
        <v>1000</v>
      </c>
    </row>
    <row r="14" spans="1:4">
      <c r="A14" s="4" t="s">
        <v>486</v>
      </c>
      <c r="B14" s="4" t="s">
        <v>487</v>
      </c>
      <c r="C14" s="4">
        <v>12</v>
      </c>
      <c r="D14" s="4">
        <v>800</v>
      </c>
    </row>
    <row r="15" spans="1:4">
      <c r="A15" t="s">
        <v>488</v>
      </c>
      <c r="B15" t="s">
        <v>488</v>
      </c>
      <c r="C15">
        <v>13</v>
      </c>
      <c r="D15" s="5" t="s">
        <v>489</v>
      </c>
    </row>
    <row r="16" hidden="1" spans="1:4">
      <c r="A16" t="s">
        <v>467</v>
      </c>
      <c r="C16">
        <v>1</v>
      </c>
      <c r="D16" s="3">
        <v>10000</v>
      </c>
    </row>
    <row r="17" hidden="1" spans="1:4">
      <c r="A17" t="s">
        <v>469</v>
      </c>
      <c r="C17">
        <v>2</v>
      </c>
      <c r="D17">
        <v>5000</v>
      </c>
    </row>
    <row r="18" hidden="1" spans="1:4">
      <c r="A18" t="s">
        <v>471</v>
      </c>
      <c r="C18">
        <v>3</v>
      </c>
      <c r="D18">
        <v>2000</v>
      </c>
    </row>
    <row r="19" hidden="1" spans="3:4">
      <c r="C19">
        <v>4</v>
      </c>
      <c r="D19">
        <v>1000</v>
      </c>
    </row>
    <row r="20" hidden="1" spans="1:4">
      <c r="A20" s="4" t="s">
        <v>474</v>
      </c>
      <c r="C20" s="4">
        <v>5</v>
      </c>
      <c r="D20" s="4">
        <v>1000</v>
      </c>
    </row>
    <row r="21" hidden="1" spans="1:4">
      <c r="A21" s="4" t="s">
        <v>476</v>
      </c>
      <c r="C21" s="4">
        <v>6</v>
      </c>
      <c r="D21" s="4">
        <v>800</v>
      </c>
    </row>
    <row r="22" hidden="1" spans="1:4">
      <c r="A22" t="s">
        <v>478</v>
      </c>
      <c r="C22">
        <v>7</v>
      </c>
      <c r="D22">
        <v>3000</v>
      </c>
    </row>
    <row r="23" hidden="1" spans="1:4">
      <c r="A23" t="s">
        <v>480</v>
      </c>
      <c r="C23">
        <v>8</v>
      </c>
      <c r="D23">
        <v>2000</v>
      </c>
    </row>
    <row r="24" hidden="1" spans="1:4">
      <c r="A24" t="s">
        <v>482</v>
      </c>
      <c r="C24">
        <v>9</v>
      </c>
      <c r="D24">
        <v>1500</v>
      </c>
    </row>
    <row r="25" hidden="1" spans="3:4">
      <c r="C25">
        <v>10</v>
      </c>
      <c r="D25">
        <v>1000</v>
      </c>
    </row>
    <row r="26" hidden="1" spans="1:4">
      <c r="A26" s="4" t="s">
        <v>485</v>
      </c>
      <c r="C26" s="4">
        <v>11</v>
      </c>
      <c r="D26" s="4">
        <v>1000</v>
      </c>
    </row>
    <row r="27" hidden="1" spans="1:4">
      <c r="A27" s="4" t="s">
        <v>487</v>
      </c>
      <c r="C27" s="4">
        <v>12</v>
      </c>
      <c r="D27" s="4">
        <v>800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 科技创新奖学金汇总表（学生）</vt:lpstr>
      <vt:lpstr>表1.校区竞赛认定目录（2025年）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听雨</cp:lastModifiedBy>
  <dcterms:created xsi:type="dcterms:W3CDTF">2024-11-08T08:46:00Z</dcterms:created>
  <dcterms:modified xsi:type="dcterms:W3CDTF">2025-10-24T02:07:09Z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C3B3B0864CD54B17B2D8CE5C618A295C_13</vt:lpwstr>
  </property>
  <property fmtid="{D5CDD505-2E9C-101B-9397-08002B2CF9AE}" pid="3" name="KSOProductBuildVer">
    <vt:lpwstr>2052-12.1.0.23125</vt:lpwstr>
  </property>
</Properties>
</file>